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irnovSZ\Documents\Texts\2024--Кальдеры Курил-обзор\Review\Submission1\Supplementary new\"/>
    </mc:Choice>
  </mc:AlternateContent>
  <bookViews>
    <workbookView xWindow="0" yWindow="0" windowWidth="38400" windowHeight="19020" activeTab="3"/>
  </bookViews>
  <sheets>
    <sheet name="Table S1" sheetId="6" r:id="rId1"/>
    <sheet name="Table S2" sheetId="1" r:id="rId2"/>
    <sheet name="Table S3" sheetId="2" r:id="rId3"/>
    <sheet name="Table S4" sheetId="3" r:id="rId4"/>
  </sheets>
  <definedNames>
    <definedName name="_xlnm._FilterDatabase" localSheetId="3" hidden="1">'Table S4'!$S$3:$S$198</definedName>
  </definedNames>
  <calcPr calcId="162913" iterate="1" iterateCount="10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6" i="3" l="1"/>
  <c r="V126" i="3" s="1"/>
  <c r="Y126" i="3"/>
  <c r="AK126" i="3" s="1"/>
  <c r="Z126" i="3"/>
  <c r="AA126" i="3"/>
  <c r="AB126" i="3"/>
  <c r="AN126" i="3" s="1"/>
  <c r="AC126" i="3"/>
  <c r="AD126" i="3"/>
  <c r="AE126" i="3"/>
  <c r="AF126" i="3"/>
  <c r="AG126" i="3"/>
  <c r="AM126" i="3" s="1"/>
  <c r="AH126" i="3"/>
  <c r="AO126" i="3"/>
  <c r="AP126" i="3"/>
  <c r="U127" i="3"/>
  <c r="V127" i="3" s="1"/>
  <c r="Y127" i="3"/>
  <c r="Z127" i="3"/>
  <c r="AA127" i="3"/>
  <c r="AB127" i="3"/>
  <c r="AN127" i="3" s="1"/>
  <c r="AC127" i="3"/>
  <c r="AD127" i="3"/>
  <c r="AE127" i="3"/>
  <c r="AF127" i="3"/>
  <c r="AG127" i="3"/>
  <c r="AM127" i="3" s="1"/>
  <c r="AH127" i="3"/>
  <c r="AL127" i="3"/>
  <c r="AO127" i="3"/>
  <c r="AP127" i="3"/>
  <c r="U64" i="3"/>
  <c r="V64" i="3"/>
  <c r="Y64" i="3"/>
  <c r="Z64" i="3"/>
  <c r="AA64" i="3"/>
  <c r="AB64" i="3"/>
  <c r="AC64" i="3"/>
  <c r="AD64" i="3"/>
  <c r="AE64" i="3"/>
  <c r="AQ64" i="3" s="1"/>
  <c r="AF64" i="3"/>
  <c r="AG64" i="3"/>
  <c r="AM64" i="3" s="1"/>
  <c r="AH64" i="3"/>
  <c r="AO64" i="3"/>
  <c r="AP64" i="3"/>
  <c r="U58" i="3"/>
  <c r="V58" i="3" s="1"/>
  <c r="Y58" i="3"/>
  <c r="AK58" i="3" s="1"/>
  <c r="Z58" i="3"/>
  <c r="AA58" i="3"/>
  <c r="AB58" i="3"/>
  <c r="AC58" i="3"/>
  <c r="AD58" i="3"/>
  <c r="AE58" i="3"/>
  <c r="AF58" i="3"/>
  <c r="AG58" i="3"/>
  <c r="AL58" i="3" s="1"/>
  <c r="AH58" i="3"/>
  <c r="AO58" i="3"/>
  <c r="AP58" i="3"/>
  <c r="U59" i="3"/>
  <c r="V59" i="3" s="1"/>
  <c r="Y59" i="3"/>
  <c r="Z59" i="3"/>
  <c r="AA59" i="3"/>
  <c r="AB59" i="3"/>
  <c r="AC59" i="3"/>
  <c r="AD59" i="3"/>
  <c r="AE59" i="3"/>
  <c r="AF59" i="3"/>
  <c r="AG59" i="3"/>
  <c r="AL59" i="3" s="1"/>
  <c r="AH59" i="3"/>
  <c r="AN59" i="3"/>
  <c r="AO59" i="3"/>
  <c r="AP59" i="3"/>
  <c r="U60" i="3"/>
  <c r="V60" i="3"/>
  <c r="Y60" i="3"/>
  <c r="Z60" i="3"/>
  <c r="AA60" i="3"/>
  <c r="AB60" i="3"/>
  <c r="AC60" i="3"/>
  <c r="AD60" i="3"/>
  <c r="AE60" i="3"/>
  <c r="AF60" i="3"/>
  <c r="AG60" i="3"/>
  <c r="AL60" i="3" s="1"/>
  <c r="AH60" i="3"/>
  <c r="AO60" i="3"/>
  <c r="AP60" i="3"/>
  <c r="U61" i="3"/>
  <c r="V61" i="3" s="1"/>
  <c r="Y61" i="3"/>
  <c r="AK61" i="3" s="1"/>
  <c r="Z61" i="3"/>
  <c r="AA61" i="3"/>
  <c r="AB61" i="3"/>
  <c r="AC61" i="3"/>
  <c r="AD61" i="3"/>
  <c r="AE61" i="3"/>
  <c r="AF61" i="3"/>
  <c r="AG61" i="3"/>
  <c r="AL61" i="3" s="1"/>
  <c r="AH61" i="3"/>
  <c r="AO61" i="3"/>
  <c r="AP61" i="3"/>
  <c r="U62" i="3"/>
  <c r="V62" i="3"/>
  <c r="Y62" i="3"/>
  <c r="Z62" i="3"/>
  <c r="AA62" i="3"/>
  <c r="AB62" i="3"/>
  <c r="AC62" i="3"/>
  <c r="AD62" i="3"/>
  <c r="AE62" i="3"/>
  <c r="AF62" i="3"/>
  <c r="AG62" i="3"/>
  <c r="AM62" i="3" s="1"/>
  <c r="AH62" i="3"/>
  <c r="AO62" i="3"/>
  <c r="AP62" i="3"/>
  <c r="U50" i="3"/>
  <c r="V50" i="3" s="1"/>
  <c r="Y50" i="3"/>
  <c r="AK50" i="3" s="1"/>
  <c r="Z50" i="3"/>
  <c r="AA50" i="3"/>
  <c r="AB50" i="3"/>
  <c r="AC50" i="3"/>
  <c r="AD50" i="3"/>
  <c r="AE50" i="3"/>
  <c r="AF50" i="3"/>
  <c r="AG50" i="3"/>
  <c r="AL50" i="3" s="1"/>
  <c r="AH50" i="3"/>
  <c r="AO50" i="3"/>
  <c r="AP50" i="3"/>
  <c r="U166" i="3"/>
  <c r="V166" i="3" s="1"/>
  <c r="AI127" i="3" l="1"/>
  <c r="AL126" i="3"/>
  <c r="AI126" i="3"/>
  <c r="AI58" i="3"/>
  <c r="AN61" i="3"/>
  <c r="AQ126" i="3"/>
  <c r="AI64" i="3"/>
  <c r="AN58" i="3"/>
  <c r="AQ127" i="3"/>
  <c r="AK127" i="3"/>
  <c r="AQ61" i="3"/>
  <c r="AN60" i="3"/>
  <c r="AI59" i="3"/>
  <c r="AL64" i="3"/>
  <c r="AQ59" i="3"/>
  <c r="AM60" i="3"/>
  <c r="AQ58" i="3"/>
  <c r="AN64" i="3"/>
  <c r="AI61" i="3"/>
  <c r="AQ60" i="3"/>
  <c r="AI60" i="3"/>
  <c r="AK60" i="3"/>
  <c r="AM59" i="3"/>
  <c r="AK64" i="3"/>
  <c r="AI50" i="3"/>
  <c r="AQ62" i="3"/>
  <c r="AI62" i="3"/>
  <c r="AN50" i="3"/>
  <c r="AM61" i="3"/>
  <c r="AK59" i="3"/>
  <c r="AM58" i="3"/>
  <c r="AL62" i="3"/>
  <c r="AQ50" i="3"/>
  <c r="AN62" i="3"/>
  <c r="AM50" i="3"/>
  <c r="AK62" i="3"/>
  <c r="AP110" i="3"/>
  <c r="AO110" i="3"/>
  <c r="AP109" i="3"/>
  <c r="AO109" i="3"/>
  <c r="AP108" i="3"/>
  <c r="AO108" i="3"/>
  <c r="AP107" i="3"/>
  <c r="AO107" i="3"/>
  <c r="AP106" i="3"/>
  <c r="AO106" i="3"/>
  <c r="AP105" i="3"/>
  <c r="AO105" i="3"/>
  <c r="AP104" i="3"/>
  <c r="AO104" i="3"/>
  <c r="AP103" i="3"/>
  <c r="AO103" i="3"/>
  <c r="AP102" i="3"/>
  <c r="AO102" i="3"/>
  <c r="AP101" i="3"/>
  <c r="AO101" i="3"/>
  <c r="AP100" i="3"/>
  <c r="AO100" i="3"/>
  <c r="AP99" i="3"/>
  <c r="AO99" i="3"/>
  <c r="AP98" i="3"/>
  <c r="AO98" i="3"/>
  <c r="AP97" i="3"/>
  <c r="AO97" i="3"/>
  <c r="AP96" i="3"/>
  <c r="AO96" i="3"/>
  <c r="AP95" i="3"/>
  <c r="AO95" i="3"/>
  <c r="AP94" i="3"/>
  <c r="AO94" i="3"/>
  <c r="AP93" i="3"/>
  <c r="AO93" i="3"/>
  <c r="AP92" i="3"/>
  <c r="AO92" i="3"/>
  <c r="AP91" i="3"/>
  <c r="AO91" i="3"/>
  <c r="AP90" i="3"/>
  <c r="AO90" i="3"/>
  <c r="AP89" i="3"/>
  <c r="AO89" i="3"/>
  <c r="AP88" i="3"/>
  <c r="AO88" i="3"/>
  <c r="AP87" i="3"/>
  <c r="AO87" i="3"/>
  <c r="AP86" i="3"/>
  <c r="AO86" i="3"/>
  <c r="AP85" i="3"/>
  <c r="AO85" i="3"/>
  <c r="AP84" i="3"/>
  <c r="AO84" i="3"/>
  <c r="AP83" i="3"/>
  <c r="AO83" i="3"/>
  <c r="AP82" i="3"/>
  <c r="AO82" i="3"/>
  <c r="AP81" i="3"/>
  <c r="AO81" i="3"/>
  <c r="AP80" i="3"/>
  <c r="AO80" i="3"/>
  <c r="AP79" i="3"/>
  <c r="AO79" i="3"/>
  <c r="AP78" i="3"/>
  <c r="AO78" i="3"/>
  <c r="AP77" i="3"/>
  <c r="AO77" i="3"/>
  <c r="AP76" i="3"/>
  <c r="AO76" i="3"/>
  <c r="AP75" i="3"/>
  <c r="AO75" i="3"/>
  <c r="AP74" i="3"/>
  <c r="AO74" i="3"/>
  <c r="AP73" i="3"/>
  <c r="AO73" i="3"/>
  <c r="AP72" i="3"/>
  <c r="AO72" i="3"/>
  <c r="AP71" i="3"/>
  <c r="AO71" i="3"/>
  <c r="AP70" i="3"/>
  <c r="AO70" i="3"/>
  <c r="AP69" i="3"/>
  <c r="AO69" i="3"/>
  <c r="AP68" i="3"/>
  <c r="AO68" i="3"/>
  <c r="AP67" i="3"/>
  <c r="AO67" i="3"/>
  <c r="AP66" i="3"/>
  <c r="AO66" i="3"/>
  <c r="AP65" i="3"/>
  <c r="AO65" i="3"/>
  <c r="AP63" i="3"/>
  <c r="AO63" i="3"/>
  <c r="AP57" i="3"/>
  <c r="AO57" i="3"/>
  <c r="AP56" i="3"/>
  <c r="AO56" i="3"/>
  <c r="AP55" i="3"/>
  <c r="AO55" i="3"/>
  <c r="AP54" i="3"/>
  <c r="AO54" i="3"/>
  <c r="AP53" i="3"/>
  <c r="AO53" i="3"/>
  <c r="AP52" i="3"/>
  <c r="AO52" i="3"/>
  <c r="AP51" i="3"/>
  <c r="AO51" i="3"/>
  <c r="AP49" i="3"/>
  <c r="AO49" i="3"/>
  <c r="AP48" i="3"/>
  <c r="AO48" i="3"/>
  <c r="AP47" i="3"/>
  <c r="AO47" i="3"/>
  <c r="AH110" i="3"/>
  <c r="AG110" i="3"/>
  <c r="AF110" i="3"/>
  <c r="AE110" i="3"/>
  <c r="AD110" i="3"/>
  <c r="AC110" i="3"/>
  <c r="AB110" i="3"/>
  <c r="AA110" i="3"/>
  <c r="Z110" i="3"/>
  <c r="Y110" i="3"/>
  <c r="U110" i="3"/>
  <c r="V110" i="3" s="1"/>
  <c r="AH109" i="3"/>
  <c r="AG109" i="3"/>
  <c r="AL109" i="3" s="1"/>
  <c r="AF109" i="3"/>
  <c r="AE109" i="3"/>
  <c r="AD109" i="3"/>
  <c r="AC109" i="3"/>
  <c r="AB109" i="3"/>
  <c r="AA109" i="3"/>
  <c r="Z109" i="3"/>
  <c r="Y109" i="3"/>
  <c r="AK109" i="3" s="1"/>
  <c r="U109" i="3"/>
  <c r="V109" i="3" s="1"/>
  <c r="AH108" i="3"/>
  <c r="AG108" i="3"/>
  <c r="AF108" i="3"/>
  <c r="AE108" i="3"/>
  <c r="AD108" i="3"/>
  <c r="AC108" i="3"/>
  <c r="AB108" i="3"/>
  <c r="AA108" i="3"/>
  <c r="Z108" i="3"/>
  <c r="Y108" i="3"/>
  <c r="AK108" i="3" s="1"/>
  <c r="U108" i="3"/>
  <c r="V108" i="3" s="1"/>
  <c r="AH107" i="3"/>
  <c r="AG107" i="3"/>
  <c r="AF107" i="3"/>
  <c r="AE107" i="3"/>
  <c r="AD107" i="3"/>
  <c r="AC107" i="3"/>
  <c r="AB107" i="3"/>
  <c r="AA107" i="3"/>
  <c r="Z107" i="3"/>
  <c r="Y107" i="3"/>
  <c r="AK107" i="3" s="1"/>
  <c r="U107" i="3"/>
  <c r="V107" i="3" s="1"/>
  <c r="AH106" i="3"/>
  <c r="AG106" i="3"/>
  <c r="AF106" i="3"/>
  <c r="AE106" i="3"/>
  <c r="AD106" i="3"/>
  <c r="AC106" i="3"/>
  <c r="AB106" i="3"/>
  <c r="AA106" i="3"/>
  <c r="Z106" i="3"/>
  <c r="Y106" i="3"/>
  <c r="AK106" i="3" s="1"/>
  <c r="U106" i="3"/>
  <c r="V106" i="3" s="1"/>
  <c r="AH105" i="3"/>
  <c r="AG105" i="3"/>
  <c r="AL105" i="3" s="1"/>
  <c r="AF105" i="3"/>
  <c r="AE105" i="3"/>
  <c r="AD105" i="3"/>
  <c r="AC105" i="3"/>
  <c r="AB105" i="3"/>
  <c r="AA105" i="3"/>
  <c r="Z105" i="3"/>
  <c r="Y105" i="3"/>
  <c r="AK105" i="3" s="1"/>
  <c r="U105" i="3"/>
  <c r="V105" i="3" s="1"/>
  <c r="AH104" i="3"/>
  <c r="AG104" i="3"/>
  <c r="AL104" i="3" s="1"/>
  <c r="AF104" i="3"/>
  <c r="AE104" i="3"/>
  <c r="AD104" i="3"/>
  <c r="AC104" i="3"/>
  <c r="AB104" i="3"/>
  <c r="AA104" i="3"/>
  <c r="Z104" i="3"/>
  <c r="Y104" i="3"/>
  <c r="U104" i="3"/>
  <c r="V104" i="3" s="1"/>
  <c r="AH103" i="3"/>
  <c r="AG103" i="3"/>
  <c r="AL103" i="3" s="1"/>
  <c r="AF103" i="3"/>
  <c r="AE103" i="3"/>
  <c r="AD103" i="3"/>
  <c r="AC103" i="3"/>
  <c r="AB103" i="3"/>
  <c r="AA103" i="3"/>
  <c r="Z103" i="3"/>
  <c r="Y103" i="3"/>
  <c r="U103" i="3"/>
  <c r="V103" i="3" s="1"/>
  <c r="AH102" i="3"/>
  <c r="AG102" i="3"/>
  <c r="AF102" i="3"/>
  <c r="AE102" i="3"/>
  <c r="AD102" i="3"/>
  <c r="AC102" i="3"/>
  <c r="AB102" i="3"/>
  <c r="AA102" i="3"/>
  <c r="Z102" i="3"/>
  <c r="Y102" i="3"/>
  <c r="AK102" i="3" s="1"/>
  <c r="U102" i="3"/>
  <c r="V102" i="3" s="1"/>
  <c r="AH101" i="3"/>
  <c r="AG101" i="3"/>
  <c r="AF101" i="3"/>
  <c r="AE101" i="3"/>
  <c r="AD101" i="3"/>
  <c r="AC101" i="3"/>
  <c r="AB101" i="3"/>
  <c r="AA101" i="3"/>
  <c r="Z101" i="3"/>
  <c r="Y101" i="3"/>
  <c r="U101" i="3"/>
  <c r="V101" i="3" s="1"/>
  <c r="AH100" i="3"/>
  <c r="AG100" i="3"/>
  <c r="AF100" i="3"/>
  <c r="AE100" i="3"/>
  <c r="AD100" i="3"/>
  <c r="AC100" i="3"/>
  <c r="AB100" i="3"/>
  <c r="AA100" i="3"/>
  <c r="Z100" i="3"/>
  <c r="Y100" i="3"/>
  <c r="AK100" i="3" s="1"/>
  <c r="U100" i="3"/>
  <c r="V100" i="3" s="1"/>
  <c r="AH99" i="3"/>
  <c r="AG99" i="3"/>
  <c r="AF99" i="3"/>
  <c r="AE99" i="3"/>
  <c r="AD99" i="3"/>
  <c r="AC99" i="3"/>
  <c r="AB99" i="3"/>
  <c r="AA99" i="3"/>
  <c r="Z99" i="3"/>
  <c r="Y99" i="3"/>
  <c r="AK99" i="3" s="1"/>
  <c r="U99" i="3"/>
  <c r="V99" i="3" s="1"/>
  <c r="AH98" i="3"/>
  <c r="AG98" i="3"/>
  <c r="AF98" i="3"/>
  <c r="AE98" i="3"/>
  <c r="AD98" i="3"/>
  <c r="AC98" i="3"/>
  <c r="AB98" i="3"/>
  <c r="AA98" i="3"/>
  <c r="Z98" i="3"/>
  <c r="Y98" i="3"/>
  <c r="U98" i="3"/>
  <c r="V98" i="3" s="1"/>
  <c r="AH97" i="3"/>
  <c r="AG97" i="3"/>
  <c r="AL97" i="3" s="1"/>
  <c r="AF97" i="3"/>
  <c r="AE97" i="3"/>
  <c r="AD97" i="3"/>
  <c r="AC97" i="3"/>
  <c r="AB97" i="3"/>
  <c r="AA97" i="3"/>
  <c r="Z97" i="3"/>
  <c r="Y97" i="3"/>
  <c r="U97" i="3"/>
  <c r="V97" i="3" s="1"/>
  <c r="AH96" i="3"/>
  <c r="AG96" i="3"/>
  <c r="AF96" i="3"/>
  <c r="AE96" i="3"/>
  <c r="AD96" i="3"/>
  <c r="AC96" i="3"/>
  <c r="AB96" i="3"/>
  <c r="AA96" i="3"/>
  <c r="Z96" i="3"/>
  <c r="Y96" i="3"/>
  <c r="AK96" i="3" s="1"/>
  <c r="U96" i="3"/>
  <c r="V96" i="3" s="1"/>
  <c r="AH95" i="3"/>
  <c r="AG95" i="3"/>
  <c r="AF95" i="3"/>
  <c r="AE95" i="3"/>
  <c r="AD95" i="3"/>
  <c r="AC95" i="3"/>
  <c r="AB95" i="3"/>
  <c r="AA95" i="3"/>
  <c r="Z95" i="3"/>
  <c r="Y95" i="3"/>
  <c r="U95" i="3"/>
  <c r="V95" i="3" s="1"/>
  <c r="AH94" i="3"/>
  <c r="AG94" i="3"/>
  <c r="AF94" i="3"/>
  <c r="AE94" i="3"/>
  <c r="AD94" i="3"/>
  <c r="AC94" i="3"/>
  <c r="AB94" i="3"/>
  <c r="AA94" i="3"/>
  <c r="Z94" i="3"/>
  <c r="Y94" i="3"/>
  <c r="AK94" i="3" s="1"/>
  <c r="U94" i="3"/>
  <c r="V94" i="3" s="1"/>
  <c r="AH93" i="3"/>
  <c r="AG93" i="3"/>
  <c r="AF93" i="3"/>
  <c r="AE93" i="3"/>
  <c r="AD93" i="3"/>
  <c r="AC93" i="3"/>
  <c r="AB93" i="3"/>
  <c r="AA93" i="3"/>
  <c r="Z93" i="3"/>
  <c r="Y93" i="3"/>
  <c r="AK93" i="3" s="1"/>
  <c r="U93" i="3"/>
  <c r="V93" i="3" s="1"/>
  <c r="AH92" i="3"/>
  <c r="AG92" i="3"/>
  <c r="AL92" i="3" s="1"/>
  <c r="AF92" i="3"/>
  <c r="AE92" i="3"/>
  <c r="AD92" i="3"/>
  <c r="AC92" i="3"/>
  <c r="AB92" i="3"/>
  <c r="AA92" i="3"/>
  <c r="Z92" i="3"/>
  <c r="Y92" i="3"/>
  <c r="U92" i="3"/>
  <c r="V92" i="3" s="1"/>
  <c r="AH91" i="3"/>
  <c r="AG91" i="3"/>
  <c r="AL91" i="3" s="1"/>
  <c r="AF91" i="3"/>
  <c r="AE91" i="3"/>
  <c r="AD91" i="3"/>
  <c r="AC91" i="3"/>
  <c r="AB91" i="3"/>
  <c r="AA91" i="3"/>
  <c r="Z91" i="3"/>
  <c r="Y91" i="3"/>
  <c r="U91" i="3"/>
  <c r="V91" i="3" s="1"/>
  <c r="AH90" i="3"/>
  <c r="AG90" i="3"/>
  <c r="AF90" i="3"/>
  <c r="AE90" i="3"/>
  <c r="AD90" i="3"/>
  <c r="AC90" i="3"/>
  <c r="AB90" i="3"/>
  <c r="AA90" i="3"/>
  <c r="Z90" i="3"/>
  <c r="Y90" i="3"/>
  <c r="AK90" i="3" s="1"/>
  <c r="U90" i="3"/>
  <c r="V90" i="3" s="1"/>
  <c r="AH89" i="3"/>
  <c r="AG89" i="3"/>
  <c r="AF89" i="3"/>
  <c r="AE89" i="3"/>
  <c r="AD89" i="3"/>
  <c r="AC89" i="3"/>
  <c r="AB89" i="3"/>
  <c r="AA89" i="3"/>
  <c r="Z89" i="3"/>
  <c r="Y89" i="3"/>
  <c r="AK89" i="3" s="1"/>
  <c r="U89" i="3"/>
  <c r="V89" i="3" s="1"/>
  <c r="AH88" i="3"/>
  <c r="AG88" i="3"/>
  <c r="AF88" i="3"/>
  <c r="AE88" i="3"/>
  <c r="AD88" i="3"/>
  <c r="AC88" i="3"/>
  <c r="AB88" i="3"/>
  <c r="AA88" i="3"/>
  <c r="Z88" i="3"/>
  <c r="Y88" i="3"/>
  <c r="AK88" i="3" s="1"/>
  <c r="U88" i="3"/>
  <c r="V88" i="3" s="1"/>
  <c r="AH87" i="3"/>
  <c r="AG87" i="3"/>
  <c r="AF87" i="3"/>
  <c r="AE87" i="3"/>
  <c r="AD87" i="3"/>
  <c r="AC87" i="3"/>
  <c r="AB87" i="3"/>
  <c r="AA87" i="3"/>
  <c r="Z87" i="3"/>
  <c r="Y87" i="3"/>
  <c r="AK87" i="3" s="1"/>
  <c r="U87" i="3"/>
  <c r="V87" i="3" s="1"/>
  <c r="AH86" i="3"/>
  <c r="AG86" i="3"/>
  <c r="AL86" i="3" s="1"/>
  <c r="AF86" i="3"/>
  <c r="AE86" i="3"/>
  <c r="AD86" i="3"/>
  <c r="AC86" i="3"/>
  <c r="AB86" i="3"/>
  <c r="AA86" i="3"/>
  <c r="Z86" i="3"/>
  <c r="Y86" i="3"/>
  <c r="U86" i="3"/>
  <c r="V86" i="3" s="1"/>
  <c r="AH85" i="3"/>
  <c r="AG85" i="3"/>
  <c r="AL85" i="3" s="1"/>
  <c r="AF85" i="3"/>
  <c r="AE85" i="3"/>
  <c r="AD85" i="3"/>
  <c r="AC85" i="3"/>
  <c r="AB85" i="3"/>
  <c r="AA85" i="3"/>
  <c r="Z85" i="3"/>
  <c r="Y85" i="3"/>
  <c r="U85" i="3"/>
  <c r="V85" i="3" s="1"/>
  <c r="AH84" i="3"/>
  <c r="AG84" i="3"/>
  <c r="AF84" i="3"/>
  <c r="AE84" i="3"/>
  <c r="AD84" i="3"/>
  <c r="AC84" i="3"/>
  <c r="AB84" i="3"/>
  <c r="AA84" i="3"/>
  <c r="Z84" i="3"/>
  <c r="Y84" i="3"/>
  <c r="AK84" i="3" s="1"/>
  <c r="U84" i="3"/>
  <c r="V84" i="3" s="1"/>
  <c r="AH83" i="3"/>
  <c r="AG83" i="3"/>
  <c r="AF83" i="3"/>
  <c r="AE83" i="3"/>
  <c r="AD83" i="3"/>
  <c r="AC83" i="3"/>
  <c r="AB83" i="3"/>
  <c r="AA83" i="3"/>
  <c r="Z83" i="3"/>
  <c r="Y83" i="3"/>
  <c r="U83" i="3"/>
  <c r="V83" i="3" s="1"/>
  <c r="AH82" i="3"/>
  <c r="AG82" i="3"/>
  <c r="AF82" i="3"/>
  <c r="AE82" i="3"/>
  <c r="AD82" i="3"/>
  <c r="AC82" i="3"/>
  <c r="AB82" i="3"/>
  <c r="AA82" i="3"/>
  <c r="Z82" i="3"/>
  <c r="Y82" i="3"/>
  <c r="AK82" i="3" s="1"/>
  <c r="U82" i="3"/>
  <c r="V82" i="3" s="1"/>
  <c r="AH81" i="3"/>
  <c r="AG81" i="3"/>
  <c r="AF81" i="3"/>
  <c r="AE81" i="3"/>
  <c r="AD81" i="3"/>
  <c r="AC81" i="3"/>
  <c r="AB81" i="3"/>
  <c r="AA81" i="3"/>
  <c r="Z81" i="3"/>
  <c r="Y81" i="3"/>
  <c r="AK81" i="3" s="1"/>
  <c r="U81" i="3"/>
  <c r="V81" i="3" s="1"/>
  <c r="AH80" i="3"/>
  <c r="AG80" i="3"/>
  <c r="AF80" i="3"/>
  <c r="AE80" i="3"/>
  <c r="AD80" i="3"/>
  <c r="AC80" i="3"/>
  <c r="AB80" i="3"/>
  <c r="AA80" i="3"/>
  <c r="Z80" i="3"/>
  <c r="Y80" i="3"/>
  <c r="U80" i="3"/>
  <c r="V80" i="3" s="1"/>
  <c r="AH79" i="3"/>
  <c r="AG79" i="3"/>
  <c r="AL79" i="3" s="1"/>
  <c r="AF79" i="3"/>
  <c r="AE79" i="3"/>
  <c r="AD79" i="3"/>
  <c r="AC79" i="3"/>
  <c r="AB79" i="3"/>
  <c r="AA79" i="3"/>
  <c r="Z79" i="3"/>
  <c r="Y79" i="3"/>
  <c r="U79" i="3"/>
  <c r="V79" i="3" s="1"/>
  <c r="AH78" i="3"/>
  <c r="AG78" i="3"/>
  <c r="AF78" i="3"/>
  <c r="AE78" i="3"/>
  <c r="AD78" i="3"/>
  <c r="AC78" i="3"/>
  <c r="AB78" i="3"/>
  <c r="AA78" i="3"/>
  <c r="Z78" i="3"/>
  <c r="Y78" i="3"/>
  <c r="AK78" i="3" s="1"/>
  <c r="U78" i="3"/>
  <c r="V78" i="3" s="1"/>
  <c r="AH77" i="3"/>
  <c r="AG77" i="3"/>
  <c r="AF77" i="3"/>
  <c r="AE77" i="3"/>
  <c r="AD77" i="3"/>
  <c r="AC77" i="3"/>
  <c r="AB77" i="3"/>
  <c r="AA77" i="3"/>
  <c r="Z77" i="3"/>
  <c r="Y77" i="3"/>
  <c r="U77" i="3"/>
  <c r="V77" i="3" s="1"/>
  <c r="AH76" i="3"/>
  <c r="AG76" i="3"/>
  <c r="AF76" i="3"/>
  <c r="AE76" i="3"/>
  <c r="AD76" i="3"/>
  <c r="AC76" i="3"/>
  <c r="AB76" i="3"/>
  <c r="AA76" i="3"/>
  <c r="Z76" i="3"/>
  <c r="Y76" i="3"/>
  <c r="AK76" i="3" s="1"/>
  <c r="U76" i="3"/>
  <c r="V76" i="3" s="1"/>
  <c r="AH75" i="3"/>
  <c r="AG75" i="3"/>
  <c r="AF75" i="3"/>
  <c r="AE75" i="3"/>
  <c r="AD75" i="3"/>
  <c r="AC75" i="3"/>
  <c r="AB75" i="3"/>
  <c r="AA75" i="3"/>
  <c r="Z75" i="3"/>
  <c r="Y75" i="3"/>
  <c r="U75" i="3"/>
  <c r="V75" i="3" s="1"/>
  <c r="AH74" i="3"/>
  <c r="AG74" i="3"/>
  <c r="AL74" i="3" s="1"/>
  <c r="AF74" i="3"/>
  <c r="AE74" i="3"/>
  <c r="AD74" i="3"/>
  <c r="AC74" i="3"/>
  <c r="AB74" i="3"/>
  <c r="AA74" i="3"/>
  <c r="Z74" i="3"/>
  <c r="Y74" i="3"/>
  <c r="U74" i="3"/>
  <c r="V74" i="3" s="1"/>
  <c r="AH73" i="3"/>
  <c r="AG73" i="3"/>
  <c r="AF73" i="3"/>
  <c r="AE73" i="3"/>
  <c r="AD73" i="3"/>
  <c r="AC73" i="3"/>
  <c r="AB73" i="3"/>
  <c r="AA73" i="3"/>
  <c r="Z73" i="3"/>
  <c r="Y73" i="3"/>
  <c r="AK73" i="3" s="1"/>
  <c r="U73" i="3"/>
  <c r="V73" i="3" s="1"/>
  <c r="AH72" i="3"/>
  <c r="AG72" i="3"/>
  <c r="AF72" i="3"/>
  <c r="AE72" i="3"/>
  <c r="AD72" i="3"/>
  <c r="AC72" i="3"/>
  <c r="AB72" i="3"/>
  <c r="AA72" i="3"/>
  <c r="Z72" i="3"/>
  <c r="Y72" i="3"/>
  <c r="AK72" i="3" s="1"/>
  <c r="U72" i="3"/>
  <c r="V72" i="3" s="1"/>
  <c r="AH71" i="3"/>
  <c r="AG71" i="3"/>
  <c r="AF71" i="3"/>
  <c r="AE71" i="3"/>
  <c r="AD71" i="3"/>
  <c r="AC71" i="3"/>
  <c r="AB71" i="3"/>
  <c r="AA71" i="3"/>
  <c r="Z71" i="3"/>
  <c r="Y71" i="3"/>
  <c r="AK71" i="3" s="1"/>
  <c r="U71" i="3"/>
  <c r="V71" i="3" s="1"/>
  <c r="AH70" i="3"/>
  <c r="AG70" i="3"/>
  <c r="AF70" i="3"/>
  <c r="AE70" i="3"/>
  <c r="AD70" i="3"/>
  <c r="AC70" i="3"/>
  <c r="AB70" i="3"/>
  <c r="AA70" i="3"/>
  <c r="Z70" i="3"/>
  <c r="Y70" i="3"/>
  <c r="AK70" i="3" s="1"/>
  <c r="U70" i="3"/>
  <c r="V70" i="3" s="1"/>
  <c r="AH69" i="3"/>
  <c r="AG69" i="3"/>
  <c r="AL69" i="3" s="1"/>
  <c r="AF69" i="3"/>
  <c r="AE69" i="3"/>
  <c r="AD69" i="3"/>
  <c r="AC69" i="3"/>
  <c r="AB69" i="3"/>
  <c r="AA69" i="3"/>
  <c r="Z69" i="3"/>
  <c r="Y69" i="3"/>
  <c r="U69" i="3"/>
  <c r="V69" i="3" s="1"/>
  <c r="AH68" i="3"/>
  <c r="AG68" i="3"/>
  <c r="AL68" i="3" s="1"/>
  <c r="AF68" i="3"/>
  <c r="AE68" i="3"/>
  <c r="AD68" i="3"/>
  <c r="AC68" i="3"/>
  <c r="AB68" i="3"/>
  <c r="AA68" i="3"/>
  <c r="Z68" i="3"/>
  <c r="Y68" i="3"/>
  <c r="U68" i="3"/>
  <c r="V68" i="3" s="1"/>
  <c r="AH67" i="3"/>
  <c r="AG67" i="3"/>
  <c r="AF67" i="3"/>
  <c r="AE67" i="3"/>
  <c r="AD67" i="3"/>
  <c r="AC67" i="3"/>
  <c r="AB67" i="3"/>
  <c r="AA67" i="3"/>
  <c r="Z67" i="3"/>
  <c r="Y67" i="3"/>
  <c r="AK67" i="3" s="1"/>
  <c r="U67" i="3"/>
  <c r="V67" i="3" s="1"/>
  <c r="AH66" i="3"/>
  <c r="AG66" i="3"/>
  <c r="AF66" i="3"/>
  <c r="AE66" i="3"/>
  <c r="AD66" i="3"/>
  <c r="AC66" i="3"/>
  <c r="AB66" i="3"/>
  <c r="AA66" i="3"/>
  <c r="Z66" i="3"/>
  <c r="Y66" i="3"/>
  <c r="U66" i="3"/>
  <c r="V66" i="3" s="1"/>
  <c r="AH65" i="3"/>
  <c r="AG65" i="3"/>
  <c r="AF65" i="3"/>
  <c r="AE65" i="3"/>
  <c r="AD65" i="3"/>
  <c r="AC65" i="3"/>
  <c r="AB65" i="3"/>
  <c r="AA65" i="3"/>
  <c r="Z65" i="3"/>
  <c r="Y65" i="3"/>
  <c r="AK65" i="3" s="1"/>
  <c r="U65" i="3"/>
  <c r="V65" i="3" s="1"/>
  <c r="AH63" i="3"/>
  <c r="AG63" i="3"/>
  <c r="AF63" i="3"/>
  <c r="AE63" i="3"/>
  <c r="AD63" i="3"/>
  <c r="AC63" i="3"/>
  <c r="AB63" i="3"/>
  <c r="AA63" i="3"/>
  <c r="Z63" i="3"/>
  <c r="Y63" i="3"/>
  <c r="U63" i="3"/>
  <c r="V63" i="3" s="1"/>
  <c r="AH57" i="3"/>
  <c r="AG57" i="3"/>
  <c r="AF57" i="3"/>
  <c r="AE57" i="3"/>
  <c r="AD57" i="3"/>
  <c r="AC57" i="3"/>
  <c r="AB57" i="3"/>
  <c r="AA57" i="3"/>
  <c r="Z57" i="3"/>
  <c r="Y57" i="3"/>
  <c r="U57" i="3"/>
  <c r="V57" i="3" s="1"/>
  <c r="AH56" i="3"/>
  <c r="AG56" i="3"/>
  <c r="AL56" i="3" s="1"/>
  <c r="AF56" i="3"/>
  <c r="AE56" i="3"/>
  <c r="AD56" i="3"/>
  <c r="AC56" i="3"/>
  <c r="AB56" i="3"/>
  <c r="AA56" i="3"/>
  <c r="Z56" i="3"/>
  <c r="Y56" i="3"/>
  <c r="U56" i="3"/>
  <c r="V56" i="3" s="1"/>
  <c r="AH55" i="3"/>
  <c r="AG55" i="3"/>
  <c r="AF55" i="3"/>
  <c r="AE55" i="3"/>
  <c r="AD55" i="3"/>
  <c r="AC55" i="3"/>
  <c r="AB55" i="3"/>
  <c r="AA55" i="3"/>
  <c r="Z55" i="3"/>
  <c r="Y55" i="3"/>
  <c r="AK55" i="3" s="1"/>
  <c r="U55" i="3"/>
  <c r="V55" i="3" s="1"/>
  <c r="AH54" i="3"/>
  <c r="AG54" i="3"/>
  <c r="AF54" i="3"/>
  <c r="AE54" i="3"/>
  <c r="AD54" i="3"/>
  <c r="AC54" i="3"/>
  <c r="AB54" i="3"/>
  <c r="AA54" i="3"/>
  <c r="Z54" i="3"/>
  <c r="Y54" i="3"/>
  <c r="AK54" i="3" s="1"/>
  <c r="U54" i="3"/>
  <c r="V54" i="3" s="1"/>
  <c r="AH53" i="3"/>
  <c r="AG53" i="3"/>
  <c r="AF53" i="3"/>
  <c r="AE53" i="3"/>
  <c r="AD53" i="3"/>
  <c r="AC53" i="3"/>
  <c r="AB53" i="3"/>
  <c r="AA53" i="3"/>
  <c r="Z53" i="3"/>
  <c r="Y53" i="3"/>
  <c r="AK53" i="3" s="1"/>
  <c r="U53" i="3"/>
  <c r="V53" i="3" s="1"/>
  <c r="AH52" i="3"/>
  <c r="AG52" i="3"/>
  <c r="AL52" i="3" s="1"/>
  <c r="AF52" i="3"/>
  <c r="AE52" i="3"/>
  <c r="AD52" i="3"/>
  <c r="AC52" i="3"/>
  <c r="AB52" i="3"/>
  <c r="AA52" i="3"/>
  <c r="Z52" i="3"/>
  <c r="Y52" i="3"/>
  <c r="U52" i="3"/>
  <c r="V52" i="3" s="1"/>
  <c r="AH51" i="3"/>
  <c r="AG51" i="3"/>
  <c r="AL51" i="3" s="1"/>
  <c r="AF51" i="3"/>
  <c r="AE51" i="3"/>
  <c r="AD51" i="3"/>
  <c r="AC51" i="3"/>
  <c r="AB51" i="3"/>
  <c r="AA51" i="3"/>
  <c r="Z51" i="3"/>
  <c r="Y51" i="3"/>
  <c r="U51" i="3"/>
  <c r="V51" i="3" s="1"/>
  <c r="AH49" i="3"/>
  <c r="AG49" i="3"/>
  <c r="AF49" i="3"/>
  <c r="AE49" i="3"/>
  <c r="AD49" i="3"/>
  <c r="AC49" i="3"/>
  <c r="AB49" i="3"/>
  <c r="AA49" i="3"/>
  <c r="Z49" i="3"/>
  <c r="Y49" i="3"/>
  <c r="U49" i="3"/>
  <c r="V49" i="3" s="1"/>
  <c r="AH48" i="3"/>
  <c r="AG48" i="3"/>
  <c r="AF48" i="3"/>
  <c r="AE48" i="3"/>
  <c r="AD48" i="3"/>
  <c r="AC48" i="3"/>
  <c r="AB48" i="3"/>
  <c r="AA48" i="3"/>
  <c r="Z48" i="3"/>
  <c r="Y48" i="3"/>
  <c r="AK48" i="3" s="1"/>
  <c r="U48" i="3"/>
  <c r="V48" i="3" s="1"/>
  <c r="AH47" i="3"/>
  <c r="AG47" i="3"/>
  <c r="AL47" i="3" s="1"/>
  <c r="AF47" i="3"/>
  <c r="AE47" i="3"/>
  <c r="AD47" i="3"/>
  <c r="AC47" i="3"/>
  <c r="AB47" i="3"/>
  <c r="AA47" i="3"/>
  <c r="Z47" i="3"/>
  <c r="Y47" i="3"/>
  <c r="AK47" i="3" s="1"/>
  <c r="U47" i="3"/>
  <c r="V47" i="3" s="1"/>
  <c r="AM67" i="3" l="1"/>
  <c r="AM51" i="3"/>
  <c r="AN47" i="3"/>
  <c r="AN53" i="3"/>
  <c r="AN67" i="3"/>
  <c r="AN51" i="3"/>
  <c r="AN68" i="3"/>
  <c r="AM98" i="3"/>
  <c r="AM110" i="3"/>
  <c r="AM73" i="3"/>
  <c r="AQ65" i="3"/>
  <c r="AQ76" i="3"/>
  <c r="AN84" i="3"/>
  <c r="AN96" i="3"/>
  <c r="AQ99" i="3"/>
  <c r="AN76" i="3"/>
  <c r="AN81" i="3"/>
  <c r="AN100" i="3"/>
  <c r="AQ72" i="3"/>
  <c r="AQ78" i="3"/>
  <c r="AQ85" i="3"/>
  <c r="AQ91" i="3"/>
  <c r="AM103" i="3"/>
  <c r="AM92" i="3"/>
  <c r="AM48" i="3"/>
  <c r="AM65" i="3"/>
  <c r="AM77" i="3"/>
  <c r="AM84" i="3"/>
  <c r="AM90" i="3"/>
  <c r="AM102" i="3"/>
  <c r="AM108" i="3"/>
  <c r="AM63" i="3"/>
  <c r="AQ105" i="3"/>
  <c r="AM75" i="3"/>
  <c r="AM80" i="3"/>
  <c r="AM93" i="3"/>
  <c r="AM99" i="3"/>
  <c r="AN102" i="3"/>
  <c r="AQ56" i="3"/>
  <c r="AQ48" i="3"/>
  <c r="AM49" i="3"/>
  <c r="AN55" i="3"/>
  <c r="AM66" i="3"/>
  <c r="AM57" i="3"/>
  <c r="AQ47" i="3"/>
  <c r="AQ53" i="3"/>
  <c r="AN56" i="3"/>
  <c r="AN72" i="3"/>
  <c r="AN74" i="3"/>
  <c r="AN78" i="3"/>
  <c r="AQ81" i="3"/>
  <c r="AQ82" i="3"/>
  <c r="AQ83" i="3"/>
  <c r="AN85" i="3"/>
  <c r="AQ95" i="3"/>
  <c r="AN97" i="3"/>
  <c r="AQ100" i="3"/>
  <c r="AQ101" i="3"/>
  <c r="AN103" i="3"/>
  <c r="AQ107" i="3"/>
  <c r="AL75" i="3"/>
  <c r="AN52" i="3"/>
  <c r="AQ55" i="3"/>
  <c r="AN57" i="3"/>
  <c r="AN63" i="3"/>
  <c r="AQ68" i="3"/>
  <c r="AN70" i="3"/>
  <c r="AN77" i="3"/>
  <c r="AM82" i="3"/>
  <c r="AM83" i="3"/>
  <c r="AN90" i="3"/>
  <c r="AQ93" i="3"/>
  <c r="AM101" i="3"/>
  <c r="AN108" i="3"/>
  <c r="AM56" i="3"/>
  <c r="AL108" i="3"/>
  <c r="AQ49" i="3"/>
  <c r="AQ54" i="3"/>
  <c r="AM55" i="3"/>
  <c r="AN69" i="3"/>
  <c r="AQ74" i="3"/>
  <c r="AQ75" i="3"/>
  <c r="AM76" i="3"/>
  <c r="AQ80" i="3"/>
  <c r="AM81" i="3"/>
  <c r="AN82" i="3"/>
  <c r="AN83" i="3"/>
  <c r="AQ87" i="3"/>
  <c r="AN89" i="3"/>
  <c r="AN91" i="3"/>
  <c r="AN95" i="3"/>
  <c r="AM100" i="3"/>
  <c r="AN101" i="3"/>
  <c r="AN107" i="3"/>
  <c r="AN109" i="3"/>
  <c r="AM91" i="3"/>
  <c r="AM97" i="3"/>
  <c r="AL110" i="3"/>
  <c r="AQ66" i="3"/>
  <c r="AQ73" i="3"/>
  <c r="AQ92" i="3"/>
  <c r="AQ98" i="3"/>
  <c r="AQ104" i="3"/>
  <c r="AQ110" i="3"/>
  <c r="AM74" i="3"/>
  <c r="AL81" i="3"/>
  <c r="AL99" i="3"/>
  <c r="AN49" i="3"/>
  <c r="AN75" i="3"/>
  <c r="AN80" i="3"/>
  <c r="AI81" i="3"/>
  <c r="AN87" i="3"/>
  <c r="AN99" i="3"/>
  <c r="AN105" i="3"/>
  <c r="AL57" i="3"/>
  <c r="AL76" i="3"/>
  <c r="AL93" i="3"/>
  <c r="AN54" i="3"/>
  <c r="AI78" i="3"/>
  <c r="AM47" i="3"/>
  <c r="AN48" i="3"/>
  <c r="AQ57" i="3"/>
  <c r="AQ70" i="3"/>
  <c r="AN73" i="3"/>
  <c r="AN79" i="3"/>
  <c r="AN86" i="3"/>
  <c r="AQ90" i="3"/>
  <c r="AN98" i="3"/>
  <c r="AQ102" i="3"/>
  <c r="AN104" i="3"/>
  <c r="AQ108" i="3"/>
  <c r="AN110" i="3"/>
  <c r="AL80" i="3"/>
  <c r="AL98" i="3"/>
  <c r="AM109" i="3"/>
  <c r="AM89" i="3"/>
  <c r="AL89" i="3"/>
  <c r="AM68" i="3"/>
  <c r="AQ67" i="3"/>
  <c r="AI86" i="3"/>
  <c r="AK86" i="3"/>
  <c r="AM88" i="3"/>
  <c r="AQ88" i="3"/>
  <c r="AL88" i="3"/>
  <c r="AQ94" i="3"/>
  <c r="AM95" i="3"/>
  <c r="AM107" i="3"/>
  <c r="AL107" i="3"/>
  <c r="AL63" i="3"/>
  <c r="AI52" i="3"/>
  <c r="AK52" i="3"/>
  <c r="AQ79" i="3"/>
  <c r="AI85" i="3"/>
  <c r="AK85" i="3"/>
  <c r="AQ86" i="3"/>
  <c r="AM86" i="3"/>
  <c r="AM87" i="3"/>
  <c r="AL87" i="3"/>
  <c r="AI88" i="3"/>
  <c r="AN88" i="3"/>
  <c r="AM94" i="3"/>
  <c r="AI104" i="3"/>
  <c r="AK104" i="3"/>
  <c r="AM106" i="3"/>
  <c r="AQ106" i="3"/>
  <c r="AL106" i="3"/>
  <c r="AM79" i="3"/>
  <c r="AM54" i="3"/>
  <c r="AL54" i="3"/>
  <c r="AI51" i="3"/>
  <c r="AK51" i="3"/>
  <c r="AQ52" i="3"/>
  <c r="AM52" i="3"/>
  <c r="AL53" i="3"/>
  <c r="AM53" i="3"/>
  <c r="AI77" i="3"/>
  <c r="AK77" i="3"/>
  <c r="AI103" i="3"/>
  <c r="AK103" i="3"/>
  <c r="AI47" i="3"/>
  <c r="AQ51" i="3"/>
  <c r="AQ63" i="3"/>
  <c r="AN65" i="3"/>
  <c r="AN66" i="3"/>
  <c r="AI69" i="3"/>
  <c r="AK69" i="3"/>
  <c r="AM71" i="3"/>
  <c r="AQ71" i="3"/>
  <c r="AL71" i="3"/>
  <c r="AM72" i="3"/>
  <c r="AL72" i="3"/>
  <c r="AQ77" i="3"/>
  <c r="AM78" i="3"/>
  <c r="AL78" i="3"/>
  <c r="AQ84" i="3"/>
  <c r="AN93" i="3"/>
  <c r="AQ97" i="3"/>
  <c r="AQ103" i="3"/>
  <c r="AM85" i="3"/>
  <c r="AM96" i="3"/>
  <c r="AL96" i="3"/>
  <c r="AI68" i="3"/>
  <c r="AK68" i="3"/>
  <c r="AQ69" i="3"/>
  <c r="AM69" i="3"/>
  <c r="AM70" i="3"/>
  <c r="AL70" i="3"/>
  <c r="AI71" i="3"/>
  <c r="AN71" i="3"/>
  <c r="AQ89" i="3"/>
  <c r="AN92" i="3"/>
  <c r="AI95" i="3"/>
  <c r="AK95" i="3"/>
  <c r="AI96" i="3"/>
  <c r="AQ96" i="3"/>
  <c r="AI99" i="3"/>
  <c r="AI106" i="3"/>
  <c r="AM104" i="3"/>
  <c r="AI49" i="3"/>
  <c r="AI56" i="3"/>
  <c r="AI57" i="3"/>
  <c r="AI66" i="3"/>
  <c r="AI67" i="3"/>
  <c r="AI74" i="3"/>
  <c r="AI75" i="3"/>
  <c r="AI83" i="3"/>
  <c r="AI84" i="3"/>
  <c r="AI91" i="3"/>
  <c r="AI92" i="3"/>
  <c r="AI101" i="3"/>
  <c r="AI102" i="3"/>
  <c r="AI109" i="3"/>
  <c r="AI110" i="3"/>
  <c r="AL48" i="3"/>
  <c r="AK49" i="3"/>
  <c r="AL65" i="3"/>
  <c r="AK66" i="3"/>
  <c r="AL82" i="3"/>
  <c r="AK83" i="3"/>
  <c r="AL94" i="3"/>
  <c r="AL100" i="3"/>
  <c r="AK101" i="3"/>
  <c r="AM105" i="3"/>
  <c r="AI53" i="3"/>
  <c r="AI70" i="3"/>
  <c r="AI87" i="3"/>
  <c r="AI94" i="3"/>
  <c r="AI105" i="3"/>
  <c r="AL49" i="3"/>
  <c r="AL66" i="3"/>
  <c r="AL77" i="3"/>
  <c r="AL83" i="3"/>
  <c r="AL95" i="3"/>
  <c r="AL101" i="3"/>
  <c r="AI55" i="3"/>
  <c r="AI73" i="3"/>
  <c r="AI79" i="3"/>
  <c r="AI80" i="3"/>
  <c r="AI89" i="3"/>
  <c r="AI90" i="3"/>
  <c r="AI97" i="3"/>
  <c r="AI98" i="3"/>
  <c r="AI107" i="3"/>
  <c r="AI108" i="3"/>
  <c r="AL55" i="3"/>
  <c r="AK56" i="3"/>
  <c r="AL67" i="3"/>
  <c r="AL73" i="3"/>
  <c r="AK74" i="3"/>
  <c r="AK79" i="3"/>
  <c r="AL84" i="3"/>
  <c r="AL90" i="3"/>
  <c r="AK91" i="3"/>
  <c r="AN94" i="3"/>
  <c r="AK97" i="3"/>
  <c r="AL102" i="3"/>
  <c r="AN106" i="3"/>
  <c r="AQ109" i="3"/>
  <c r="AI54" i="3"/>
  <c r="AI63" i="3"/>
  <c r="AI72" i="3"/>
  <c r="AI48" i="3"/>
  <c r="AI65" i="3"/>
  <c r="AI76" i="3"/>
  <c r="AI82" i="3"/>
  <c r="AI93" i="3"/>
  <c r="AI100" i="3"/>
  <c r="AK57" i="3"/>
  <c r="AK63" i="3"/>
  <c r="AK75" i="3"/>
  <c r="AK80" i="3"/>
  <c r="AK92" i="3"/>
  <c r="AK98" i="3"/>
  <c r="AK110" i="3"/>
  <c r="AP166" i="3" l="1"/>
  <c r="AO166" i="3"/>
  <c r="AH166" i="3"/>
  <c r="AG166" i="3"/>
  <c r="AF166" i="3"/>
  <c r="AE166" i="3"/>
  <c r="AD166" i="3"/>
  <c r="AC166" i="3"/>
  <c r="AB166" i="3"/>
  <c r="AA166" i="3"/>
  <c r="Z166" i="3"/>
  <c r="Y166" i="3"/>
  <c r="AK166" i="3" s="1"/>
  <c r="AP198" i="3"/>
  <c r="AO198" i="3"/>
  <c r="AP197" i="3"/>
  <c r="AO197" i="3"/>
  <c r="AP196" i="3"/>
  <c r="AO196" i="3"/>
  <c r="AP195" i="3"/>
  <c r="AO195" i="3"/>
  <c r="AP194" i="3"/>
  <c r="AO194" i="3"/>
  <c r="AP193" i="3"/>
  <c r="AO193" i="3"/>
  <c r="AP192" i="3"/>
  <c r="AO192" i="3"/>
  <c r="AP191" i="3"/>
  <c r="AO191" i="3"/>
  <c r="AP190" i="3"/>
  <c r="AO190" i="3"/>
  <c r="AP189" i="3"/>
  <c r="AO189" i="3"/>
  <c r="AP188" i="3"/>
  <c r="AO188" i="3"/>
  <c r="AP187" i="3"/>
  <c r="AO187" i="3"/>
  <c r="AP186" i="3"/>
  <c r="AO186" i="3"/>
  <c r="AP185" i="3"/>
  <c r="AO185" i="3"/>
  <c r="AP183" i="3"/>
  <c r="AO183" i="3"/>
  <c r="AP182" i="3"/>
  <c r="AO182" i="3"/>
  <c r="AP181" i="3"/>
  <c r="AO181" i="3"/>
  <c r="AP180" i="3"/>
  <c r="AO180" i="3"/>
  <c r="AP179" i="3"/>
  <c r="AO179" i="3"/>
  <c r="AP178" i="3"/>
  <c r="AO178" i="3"/>
  <c r="AP177" i="3"/>
  <c r="AO177" i="3"/>
  <c r="AP176" i="3"/>
  <c r="AO176" i="3"/>
  <c r="AP175" i="3"/>
  <c r="AO175" i="3"/>
  <c r="AP174" i="3"/>
  <c r="AO174" i="3"/>
  <c r="AP173" i="3"/>
  <c r="AO173" i="3"/>
  <c r="AP172" i="3"/>
  <c r="AO172" i="3"/>
  <c r="AP171" i="3"/>
  <c r="AO171" i="3"/>
  <c r="AP170" i="3"/>
  <c r="AO170" i="3"/>
  <c r="AP169" i="3"/>
  <c r="AO169" i="3"/>
  <c r="AP168" i="3"/>
  <c r="AO168" i="3"/>
  <c r="AP167" i="3"/>
  <c r="AO167" i="3"/>
  <c r="AP165" i="3"/>
  <c r="AO165" i="3"/>
  <c r="AP164" i="3"/>
  <c r="AO164" i="3"/>
  <c r="AP163" i="3"/>
  <c r="AO163" i="3"/>
  <c r="AP162" i="3"/>
  <c r="AO162" i="3"/>
  <c r="AP161" i="3"/>
  <c r="AO161" i="3"/>
  <c r="AP160" i="3"/>
  <c r="AO160" i="3"/>
  <c r="AP159" i="3"/>
  <c r="AO159" i="3"/>
  <c r="AP158" i="3"/>
  <c r="AO158" i="3"/>
  <c r="AP157" i="3"/>
  <c r="AO157" i="3"/>
  <c r="AP156" i="3"/>
  <c r="AO156" i="3"/>
  <c r="AP155" i="3"/>
  <c r="AO155" i="3"/>
  <c r="AP154" i="3"/>
  <c r="AO154" i="3"/>
  <c r="AP153" i="3"/>
  <c r="AO153" i="3"/>
  <c r="AP152" i="3"/>
  <c r="AO152" i="3"/>
  <c r="AP151" i="3"/>
  <c r="AO151" i="3"/>
  <c r="AP150" i="3"/>
  <c r="AO150" i="3"/>
  <c r="AP149" i="3"/>
  <c r="AO149" i="3"/>
  <c r="AP148" i="3"/>
  <c r="AO148" i="3"/>
  <c r="AP147" i="3"/>
  <c r="AO147" i="3"/>
  <c r="AP146" i="3"/>
  <c r="AO146" i="3"/>
  <c r="AP145" i="3"/>
  <c r="AO145" i="3"/>
  <c r="AP144" i="3"/>
  <c r="AO144" i="3"/>
  <c r="AP143" i="3"/>
  <c r="AO143" i="3"/>
  <c r="AP142" i="3"/>
  <c r="AO142" i="3"/>
  <c r="AP141" i="3"/>
  <c r="AO141" i="3"/>
  <c r="AP140" i="3"/>
  <c r="AO140" i="3"/>
  <c r="AP139" i="3"/>
  <c r="AO139" i="3"/>
  <c r="AP138" i="3"/>
  <c r="AO138" i="3"/>
  <c r="AP137" i="3"/>
  <c r="AO137" i="3"/>
  <c r="AP136" i="3"/>
  <c r="AO136" i="3"/>
  <c r="AP135" i="3"/>
  <c r="AO135" i="3"/>
  <c r="AP134" i="3"/>
  <c r="AO134" i="3"/>
  <c r="AP133" i="3"/>
  <c r="AO133" i="3"/>
  <c r="AP132" i="3"/>
  <c r="AO132" i="3"/>
  <c r="AP131" i="3"/>
  <c r="AO131" i="3"/>
  <c r="AP130" i="3"/>
  <c r="AO130" i="3"/>
  <c r="AP129" i="3"/>
  <c r="AO129" i="3"/>
  <c r="AP128" i="3"/>
  <c r="AO128" i="3"/>
  <c r="AP125" i="3"/>
  <c r="AO125" i="3"/>
  <c r="AP124" i="3"/>
  <c r="AO124" i="3"/>
  <c r="AP123" i="3"/>
  <c r="AO123" i="3"/>
  <c r="AP122" i="3"/>
  <c r="AO122" i="3"/>
  <c r="AP121" i="3"/>
  <c r="AO121" i="3"/>
  <c r="AP120" i="3"/>
  <c r="AO120" i="3"/>
  <c r="AP119" i="3"/>
  <c r="AO119" i="3"/>
  <c r="AP118" i="3"/>
  <c r="AO118" i="3"/>
  <c r="AP117" i="3"/>
  <c r="AO117" i="3"/>
  <c r="AP116" i="3"/>
  <c r="AO116" i="3"/>
  <c r="AP115" i="3"/>
  <c r="AO115" i="3"/>
  <c r="AP114" i="3"/>
  <c r="AO114" i="3"/>
  <c r="AP113" i="3"/>
  <c r="AO113" i="3"/>
  <c r="AP112" i="3"/>
  <c r="AO112" i="3"/>
  <c r="AP111" i="3"/>
  <c r="AO111" i="3"/>
  <c r="AP45" i="3"/>
  <c r="AO45" i="3"/>
  <c r="AP44" i="3"/>
  <c r="AO44" i="3"/>
  <c r="AP43" i="3"/>
  <c r="AO43" i="3"/>
  <c r="AP42" i="3"/>
  <c r="AO42" i="3"/>
  <c r="AP41" i="3"/>
  <c r="AO41" i="3"/>
  <c r="AP40" i="3"/>
  <c r="AO40" i="3"/>
  <c r="AP39" i="3"/>
  <c r="AO39" i="3"/>
  <c r="AP38" i="3"/>
  <c r="AO38" i="3"/>
  <c r="AP37" i="3"/>
  <c r="AO37" i="3"/>
  <c r="AP36" i="3"/>
  <c r="AO36" i="3"/>
  <c r="AP35" i="3"/>
  <c r="AO35" i="3"/>
  <c r="AP34" i="3"/>
  <c r="AO34" i="3"/>
  <c r="AP33" i="3"/>
  <c r="AO33" i="3"/>
  <c r="AP32" i="3"/>
  <c r="AO32" i="3"/>
  <c r="AP31" i="3"/>
  <c r="AO31" i="3"/>
  <c r="AP30" i="3"/>
  <c r="AO30" i="3"/>
  <c r="AP29" i="3"/>
  <c r="AO29" i="3"/>
  <c r="AP28" i="3"/>
  <c r="AO28" i="3"/>
  <c r="AP27" i="3"/>
  <c r="AO27" i="3"/>
  <c r="AP26" i="3"/>
  <c r="AO26" i="3"/>
  <c r="AP25" i="3"/>
  <c r="AO25" i="3"/>
  <c r="AP24" i="3"/>
  <c r="AO24" i="3"/>
  <c r="AP23" i="3"/>
  <c r="AO23" i="3"/>
  <c r="AP22" i="3"/>
  <c r="AO22" i="3"/>
  <c r="AP21" i="3"/>
  <c r="AO21" i="3"/>
  <c r="AP20" i="3"/>
  <c r="AO20" i="3"/>
  <c r="AP19" i="3"/>
  <c r="AO19" i="3"/>
  <c r="AP18" i="3"/>
  <c r="AO18" i="3"/>
  <c r="AP17" i="3"/>
  <c r="AO17" i="3"/>
  <c r="AP16" i="3"/>
  <c r="AO16" i="3"/>
  <c r="AP15" i="3"/>
  <c r="AO15" i="3"/>
  <c r="AP14" i="3"/>
  <c r="AO14" i="3"/>
  <c r="AP13" i="3"/>
  <c r="AO13" i="3"/>
  <c r="AP12" i="3"/>
  <c r="AO12" i="3"/>
  <c r="AP11" i="3"/>
  <c r="AO11" i="3"/>
  <c r="AP10" i="3"/>
  <c r="AO10" i="3"/>
  <c r="AP9" i="3"/>
  <c r="AO9" i="3"/>
  <c r="AP8" i="3"/>
  <c r="AO8" i="3"/>
  <c r="AH169" i="3"/>
  <c r="AG169" i="3"/>
  <c r="AF169" i="3"/>
  <c r="AE169" i="3"/>
  <c r="AD169" i="3"/>
  <c r="AC169" i="3"/>
  <c r="AB169" i="3"/>
  <c r="AA169" i="3"/>
  <c r="Z169" i="3"/>
  <c r="Y169" i="3"/>
  <c r="AK169" i="3" s="1"/>
  <c r="U169" i="3"/>
  <c r="V169" i="3" s="1"/>
  <c r="AH168" i="3"/>
  <c r="AG168" i="3"/>
  <c r="AF168" i="3"/>
  <c r="AE168" i="3"/>
  <c r="AD168" i="3"/>
  <c r="AC168" i="3"/>
  <c r="AB168" i="3"/>
  <c r="AA168" i="3"/>
  <c r="Z168" i="3"/>
  <c r="Y168" i="3"/>
  <c r="AK168" i="3" s="1"/>
  <c r="U168" i="3"/>
  <c r="V168" i="3" s="1"/>
  <c r="AH167" i="3"/>
  <c r="AG167" i="3"/>
  <c r="AF167" i="3"/>
  <c r="AE167" i="3"/>
  <c r="AD167" i="3"/>
  <c r="AC167" i="3"/>
  <c r="AB167" i="3"/>
  <c r="AA167" i="3"/>
  <c r="Z167" i="3"/>
  <c r="Y167" i="3"/>
  <c r="AK167" i="3" s="1"/>
  <c r="U167" i="3"/>
  <c r="V167" i="3" s="1"/>
  <c r="U157" i="3"/>
  <c r="V157" i="3" s="1"/>
  <c r="AH157" i="3"/>
  <c r="AG157" i="3"/>
  <c r="AF157" i="3"/>
  <c r="AE157" i="3"/>
  <c r="AD157" i="3"/>
  <c r="AC157" i="3"/>
  <c r="AB157" i="3"/>
  <c r="AA157" i="3"/>
  <c r="Z157" i="3"/>
  <c r="Y157" i="3"/>
  <c r="AK157" i="3" s="1"/>
  <c r="AH156" i="3"/>
  <c r="AG156" i="3"/>
  <c r="AF156" i="3"/>
  <c r="AE156" i="3"/>
  <c r="AD156" i="3"/>
  <c r="AC156" i="3"/>
  <c r="AB156" i="3"/>
  <c r="AA156" i="3"/>
  <c r="Z156" i="3"/>
  <c r="Y156" i="3"/>
  <c r="AK156" i="3" s="1"/>
  <c r="U156" i="3"/>
  <c r="V156" i="3" s="1"/>
  <c r="AH155" i="3"/>
  <c r="AG155" i="3"/>
  <c r="AL155" i="3" s="1"/>
  <c r="AF155" i="3"/>
  <c r="AE155" i="3"/>
  <c r="AD155" i="3"/>
  <c r="AC155" i="3"/>
  <c r="AB155" i="3"/>
  <c r="AA155" i="3"/>
  <c r="Z155" i="3"/>
  <c r="Y155" i="3"/>
  <c r="AK155" i="3" s="1"/>
  <c r="U155" i="3"/>
  <c r="V155" i="3" s="1"/>
  <c r="AH154" i="3"/>
  <c r="AG154" i="3"/>
  <c r="AF154" i="3"/>
  <c r="AE154" i="3"/>
  <c r="AD154" i="3"/>
  <c r="AC154" i="3"/>
  <c r="AB154" i="3"/>
  <c r="AA154" i="3"/>
  <c r="Z154" i="3"/>
  <c r="Y154" i="3"/>
  <c r="AK154" i="3" s="1"/>
  <c r="U154" i="3"/>
  <c r="V154" i="3" s="1"/>
  <c r="AH138" i="3"/>
  <c r="AG138" i="3"/>
  <c r="AF138" i="3"/>
  <c r="AE138" i="3"/>
  <c r="AD138" i="3"/>
  <c r="AC138" i="3"/>
  <c r="AB138" i="3"/>
  <c r="AA138" i="3"/>
  <c r="Z138" i="3"/>
  <c r="Y138" i="3"/>
  <c r="AK138" i="3" s="1"/>
  <c r="U138" i="3"/>
  <c r="V138" i="3" s="1"/>
  <c r="AN138" i="3" l="1"/>
  <c r="AQ155" i="3"/>
  <c r="AQ168" i="3"/>
  <c r="AM166" i="3"/>
  <c r="AN166" i="3"/>
  <c r="AN156" i="3"/>
  <c r="AN169" i="3"/>
  <c r="AN157" i="3"/>
  <c r="AQ138" i="3"/>
  <c r="AM154" i="3"/>
  <c r="AL166" i="3"/>
  <c r="AQ169" i="3"/>
  <c r="AQ166" i="3"/>
  <c r="AI166" i="3"/>
  <c r="AM156" i="3"/>
  <c r="AL156" i="3"/>
  <c r="AQ156" i="3"/>
  <c r="AL157" i="3"/>
  <c r="AM157" i="3"/>
  <c r="AM169" i="3"/>
  <c r="AL169" i="3"/>
  <c r="AQ167" i="3"/>
  <c r="AN155" i="3"/>
  <c r="AM167" i="3"/>
  <c r="AL167" i="3"/>
  <c r="AN168" i="3"/>
  <c r="AM155" i="3"/>
  <c r="AM168" i="3"/>
  <c r="AL168" i="3"/>
  <c r="AM138" i="3"/>
  <c r="AN154" i="3"/>
  <c r="AN167" i="3"/>
  <c r="AL154" i="3"/>
  <c r="AQ154" i="3"/>
  <c r="AQ157" i="3"/>
  <c r="AL138" i="3"/>
  <c r="AI138" i="3"/>
  <c r="AI169" i="3"/>
  <c r="AI156" i="3"/>
  <c r="AI157" i="3"/>
  <c r="AI167" i="3"/>
  <c r="AI154" i="3"/>
  <c r="AI168" i="3"/>
  <c r="AI155" i="3"/>
  <c r="AH198" i="3" l="1"/>
  <c r="AG198" i="3"/>
  <c r="AF198" i="3"/>
  <c r="AE198" i="3"/>
  <c r="AD198" i="3"/>
  <c r="AC198" i="3"/>
  <c r="AB198" i="3"/>
  <c r="AA198" i="3"/>
  <c r="Z198" i="3"/>
  <c r="Y198" i="3"/>
  <c r="AK198" i="3" s="1"/>
  <c r="U198" i="3"/>
  <c r="V198" i="3" s="1"/>
  <c r="AH197" i="3"/>
  <c r="AG197" i="3"/>
  <c r="AF197" i="3"/>
  <c r="AE197" i="3"/>
  <c r="AD197" i="3"/>
  <c r="AC197" i="3"/>
  <c r="AB197" i="3"/>
  <c r="AA197" i="3"/>
  <c r="Z197" i="3"/>
  <c r="Y197" i="3"/>
  <c r="AK197" i="3" s="1"/>
  <c r="U197" i="3"/>
  <c r="V197" i="3" s="1"/>
  <c r="AH196" i="3"/>
  <c r="AG196" i="3"/>
  <c r="AF196" i="3"/>
  <c r="AE196" i="3"/>
  <c r="AD196" i="3"/>
  <c r="AC196" i="3"/>
  <c r="AB196" i="3"/>
  <c r="AA196" i="3"/>
  <c r="Z196" i="3"/>
  <c r="Y196" i="3"/>
  <c r="AK196" i="3" s="1"/>
  <c r="U196" i="3"/>
  <c r="V196" i="3" s="1"/>
  <c r="AH195" i="3"/>
  <c r="AG195" i="3"/>
  <c r="AF195" i="3"/>
  <c r="AE195" i="3"/>
  <c r="AD195" i="3"/>
  <c r="AC195" i="3"/>
  <c r="AB195" i="3"/>
  <c r="AA195" i="3"/>
  <c r="Z195" i="3"/>
  <c r="Y195" i="3"/>
  <c r="AK195" i="3" s="1"/>
  <c r="U195" i="3"/>
  <c r="V195" i="3" s="1"/>
  <c r="AH194" i="3"/>
  <c r="AG194" i="3"/>
  <c r="AF194" i="3"/>
  <c r="AE194" i="3"/>
  <c r="AD194" i="3"/>
  <c r="AC194" i="3"/>
  <c r="AB194" i="3"/>
  <c r="AA194" i="3"/>
  <c r="Z194" i="3"/>
  <c r="Y194" i="3"/>
  <c r="AK194" i="3" s="1"/>
  <c r="U194" i="3"/>
  <c r="V194" i="3" s="1"/>
  <c r="AH193" i="3"/>
  <c r="AG193" i="3"/>
  <c r="AF193" i="3"/>
  <c r="AE193" i="3"/>
  <c r="AD193" i="3"/>
  <c r="AC193" i="3"/>
  <c r="AB193" i="3"/>
  <c r="AA193" i="3"/>
  <c r="Z193" i="3"/>
  <c r="Y193" i="3"/>
  <c r="AK193" i="3" s="1"/>
  <c r="U193" i="3"/>
  <c r="V193" i="3" s="1"/>
  <c r="AH192" i="3"/>
  <c r="AG192" i="3"/>
  <c r="AF192" i="3"/>
  <c r="AE192" i="3"/>
  <c r="AD192" i="3"/>
  <c r="AC192" i="3"/>
  <c r="AB192" i="3"/>
  <c r="AA192" i="3"/>
  <c r="Z192" i="3"/>
  <c r="Y192" i="3"/>
  <c r="AK192" i="3" s="1"/>
  <c r="U192" i="3"/>
  <c r="V192" i="3" s="1"/>
  <c r="AH191" i="3"/>
  <c r="AG191" i="3"/>
  <c r="AF191" i="3"/>
  <c r="AE191" i="3"/>
  <c r="AD191" i="3"/>
  <c r="AC191" i="3"/>
  <c r="AB191" i="3"/>
  <c r="AA191" i="3"/>
  <c r="Z191" i="3"/>
  <c r="Y191" i="3"/>
  <c r="AK191" i="3" s="1"/>
  <c r="U191" i="3"/>
  <c r="V191" i="3" s="1"/>
  <c r="AH190" i="3"/>
  <c r="AG190" i="3"/>
  <c r="AF190" i="3"/>
  <c r="AE190" i="3"/>
  <c r="AD190" i="3"/>
  <c r="AC190" i="3"/>
  <c r="AB190" i="3"/>
  <c r="AA190" i="3"/>
  <c r="Z190" i="3"/>
  <c r="Y190" i="3"/>
  <c r="AK190" i="3" s="1"/>
  <c r="U190" i="3"/>
  <c r="V190" i="3" s="1"/>
  <c r="AH189" i="3"/>
  <c r="AG189" i="3"/>
  <c r="AF189" i="3"/>
  <c r="AE189" i="3"/>
  <c r="AD189" i="3"/>
  <c r="AC189" i="3"/>
  <c r="AB189" i="3"/>
  <c r="AA189" i="3"/>
  <c r="Z189" i="3"/>
  <c r="Y189" i="3"/>
  <c r="AK189" i="3" s="1"/>
  <c r="U189" i="3"/>
  <c r="V189" i="3" s="1"/>
  <c r="AH188" i="3"/>
  <c r="AG188" i="3"/>
  <c r="AF188" i="3"/>
  <c r="AE188" i="3"/>
  <c r="AD188" i="3"/>
  <c r="AC188" i="3"/>
  <c r="AB188" i="3"/>
  <c r="AA188" i="3"/>
  <c r="Z188" i="3"/>
  <c r="Y188" i="3"/>
  <c r="AK188" i="3" s="1"/>
  <c r="U188" i="3"/>
  <c r="V188" i="3" s="1"/>
  <c r="AH187" i="3"/>
  <c r="AG187" i="3"/>
  <c r="AF187" i="3"/>
  <c r="AE187" i="3"/>
  <c r="AD187" i="3"/>
  <c r="AC187" i="3"/>
  <c r="AB187" i="3"/>
  <c r="AA187" i="3"/>
  <c r="Z187" i="3"/>
  <c r="Y187" i="3"/>
  <c r="AK187" i="3" s="1"/>
  <c r="U187" i="3"/>
  <c r="V187" i="3" s="1"/>
  <c r="AH186" i="3"/>
  <c r="AG186" i="3"/>
  <c r="AF186" i="3"/>
  <c r="AE186" i="3"/>
  <c r="AD186" i="3"/>
  <c r="AC186" i="3"/>
  <c r="AB186" i="3"/>
  <c r="AA186" i="3"/>
  <c r="Z186" i="3"/>
  <c r="Y186" i="3"/>
  <c r="AK186" i="3" s="1"/>
  <c r="U186" i="3"/>
  <c r="V186" i="3" s="1"/>
  <c r="AH185" i="3"/>
  <c r="AG185" i="3"/>
  <c r="AF185" i="3"/>
  <c r="AE185" i="3"/>
  <c r="AD185" i="3"/>
  <c r="AC185" i="3"/>
  <c r="AB185" i="3"/>
  <c r="AA185" i="3"/>
  <c r="Z185" i="3"/>
  <c r="Y185" i="3"/>
  <c r="AK185" i="3" s="1"/>
  <c r="U185" i="3"/>
  <c r="V185" i="3" s="1"/>
  <c r="AH183" i="3"/>
  <c r="AG183" i="3"/>
  <c r="AF183" i="3"/>
  <c r="AE183" i="3"/>
  <c r="AD183" i="3"/>
  <c r="AC183" i="3"/>
  <c r="AB183" i="3"/>
  <c r="AA183" i="3"/>
  <c r="Z183" i="3"/>
  <c r="Y183" i="3"/>
  <c r="AK183" i="3" s="1"/>
  <c r="U183" i="3"/>
  <c r="V183" i="3" s="1"/>
  <c r="AH182" i="3"/>
  <c r="AG182" i="3"/>
  <c r="AF182" i="3"/>
  <c r="AE182" i="3"/>
  <c r="AD182" i="3"/>
  <c r="AC182" i="3"/>
  <c r="AB182" i="3"/>
  <c r="AA182" i="3"/>
  <c r="Z182" i="3"/>
  <c r="Y182" i="3"/>
  <c r="AK182" i="3" s="1"/>
  <c r="U182" i="3"/>
  <c r="V182" i="3" s="1"/>
  <c r="AH181" i="3"/>
  <c r="AG181" i="3"/>
  <c r="AF181" i="3"/>
  <c r="AE181" i="3"/>
  <c r="AD181" i="3"/>
  <c r="AC181" i="3"/>
  <c r="AB181" i="3"/>
  <c r="AA181" i="3"/>
  <c r="Z181" i="3"/>
  <c r="Y181" i="3"/>
  <c r="AK181" i="3" s="1"/>
  <c r="U181" i="3"/>
  <c r="V181" i="3" s="1"/>
  <c r="AH180" i="3"/>
  <c r="AG180" i="3"/>
  <c r="AF180" i="3"/>
  <c r="AE180" i="3"/>
  <c r="AD180" i="3"/>
  <c r="AC180" i="3"/>
  <c r="AB180" i="3"/>
  <c r="AA180" i="3"/>
  <c r="Z180" i="3"/>
  <c r="Y180" i="3"/>
  <c r="AK180" i="3" s="1"/>
  <c r="U180" i="3"/>
  <c r="V180" i="3" s="1"/>
  <c r="AH179" i="3"/>
  <c r="AG179" i="3"/>
  <c r="AF179" i="3"/>
  <c r="AE179" i="3"/>
  <c r="AD179" i="3"/>
  <c r="AC179" i="3"/>
  <c r="AB179" i="3"/>
  <c r="AA179" i="3"/>
  <c r="Z179" i="3"/>
  <c r="Y179" i="3"/>
  <c r="AK179" i="3" s="1"/>
  <c r="U179" i="3"/>
  <c r="V179" i="3" s="1"/>
  <c r="AH178" i="3"/>
  <c r="AG178" i="3"/>
  <c r="AF178" i="3"/>
  <c r="AE178" i="3"/>
  <c r="AD178" i="3"/>
  <c r="AC178" i="3"/>
  <c r="AB178" i="3"/>
  <c r="AA178" i="3"/>
  <c r="Z178" i="3"/>
  <c r="Y178" i="3"/>
  <c r="AK178" i="3" s="1"/>
  <c r="U178" i="3"/>
  <c r="V178" i="3" s="1"/>
  <c r="AH177" i="3"/>
  <c r="AG177" i="3"/>
  <c r="AF177" i="3"/>
  <c r="AE177" i="3"/>
  <c r="AD177" i="3"/>
  <c r="AC177" i="3"/>
  <c r="AB177" i="3"/>
  <c r="AA177" i="3"/>
  <c r="Z177" i="3"/>
  <c r="Y177" i="3"/>
  <c r="AK177" i="3" s="1"/>
  <c r="U177" i="3"/>
  <c r="V177" i="3" s="1"/>
  <c r="AH176" i="3"/>
  <c r="AG176" i="3"/>
  <c r="AF176" i="3"/>
  <c r="AE176" i="3"/>
  <c r="AD176" i="3"/>
  <c r="AC176" i="3"/>
  <c r="AB176" i="3"/>
  <c r="AA176" i="3"/>
  <c r="Z176" i="3"/>
  <c r="Y176" i="3"/>
  <c r="AK176" i="3" s="1"/>
  <c r="U176" i="3"/>
  <c r="V176" i="3" s="1"/>
  <c r="AH175" i="3"/>
  <c r="AG175" i="3"/>
  <c r="AF175" i="3"/>
  <c r="AE175" i="3"/>
  <c r="AD175" i="3"/>
  <c r="AC175" i="3"/>
  <c r="AB175" i="3"/>
  <c r="AA175" i="3"/>
  <c r="Z175" i="3"/>
  <c r="Y175" i="3"/>
  <c r="AK175" i="3" s="1"/>
  <c r="U175" i="3"/>
  <c r="V175" i="3" s="1"/>
  <c r="AH174" i="3"/>
  <c r="AG174" i="3"/>
  <c r="AF174" i="3"/>
  <c r="AE174" i="3"/>
  <c r="AD174" i="3"/>
  <c r="AC174" i="3"/>
  <c r="AB174" i="3"/>
  <c r="AA174" i="3"/>
  <c r="Z174" i="3"/>
  <c r="Y174" i="3"/>
  <c r="AK174" i="3" s="1"/>
  <c r="U174" i="3"/>
  <c r="V174" i="3" s="1"/>
  <c r="AH173" i="3"/>
  <c r="AG173" i="3"/>
  <c r="AF173" i="3"/>
  <c r="AE173" i="3"/>
  <c r="AD173" i="3"/>
  <c r="AC173" i="3"/>
  <c r="AB173" i="3"/>
  <c r="AA173" i="3"/>
  <c r="Z173" i="3"/>
  <c r="Y173" i="3"/>
  <c r="AK173" i="3" s="1"/>
  <c r="U173" i="3"/>
  <c r="V173" i="3" s="1"/>
  <c r="AH172" i="3"/>
  <c r="AG172" i="3"/>
  <c r="AF172" i="3"/>
  <c r="AE172" i="3"/>
  <c r="AD172" i="3"/>
  <c r="AC172" i="3"/>
  <c r="AB172" i="3"/>
  <c r="AA172" i="3"/>
  <c r="Z172" i="3"/>
  <c r="Y172" i="3"/>
  <c r="AK172" i="3" s="1"/>
  <c r="U172" i="3"/>
  <c r="V172" i="3" s="1"/>
  <c r="AH171" i="3"/>
  <c r="AG171" i="3"/>
  <c r="AF171" i="3"/>
  <c r="AE171" i="3"/>
  <c r="AD171" i="3"/>
  <c r="AC171" i="3"/>
  <c r="AB171" i="3"/>
  <c r="AA171" i="3"/>
  <c r="Z171" i="3"/>
  <c r="Y171" i="3"/>
  <c r="AK171" i="3" s="1"/>
  <c r="U171" i="3"/>
  <c r="V171" i="3" s="1"/>
  <c r="AH170" i="3"/>
  <c r="AG170" i="3"/>
  <c r="AF170" i="3"/>
  <c r="AE170" i="3"/>
  <c r="AD170" i="3"/>
  <c r="AC170" i="3"/>
  <c r="AB170" i="3"/>
  <c r="AA170" i="3"/>
  <c r="Z170" i="3"/>
  <c r="Y170" i="3"/>
  <c r="AK170" i="3" s="1"/>
  <c r="U170" i="3"/>
  <c r="V170" i="3" s="1"/>
  <c r="AH165" i="3"/>
  <c r="AG165" i="3"/>
  <c r="AF165" i="3"/>
  <c r="AE165" i="3"/>
  <c r="AD165" i="3"/>
  <c r="AC165" i="3"/>
  <c r="AB165" i="3"/>
  <c r="AA165" i="3"/>
  <c r="Z165" i="3"/>
  <c r="Y165" i="3"/>
  <c r="AK165" i="3" s="1"/>
  <c r="U165" i="3"/>
  <c r="V165" i="3" s="1"/>
  <c r="AH164" i="3"/>
  <c r="AG164" i="3"/>
  <c r="AF164" i="3"/>
  <c r="AE164" i="3"/>
  <c r="AD164" i="3"/>
  <c r="AC164" i="3"/>
  <c r="AB164" i="3"/>
  <c r="AA164" i="3"/>
  <c r="Z164" i="3"/>
  <c r="Y164" i="3"/>
  <c r="AK164" i="3" s="1"/>
  <c r="U164" i="3"/>
  <c r="V164" i="3" s="1"/>
  <c r="AH163" i="3"/>
  <c r="AG163" i="3"/>
  <c r="AF163" i="3"/>
  <c r="AE163" i="3"/>
  <c r="AD163" i="3"/>
  <c r="AC163" i="3"/>
  <c r="AB163" i="3"/>
  <c r="AA163" i="3"/>
  <c r="Z163" i="3"/>
  <c r="Y163" i="3"/>
  <c r="AK163" i="3" s="1"/>
  <c r="U163" i="3"/>
  <c r="V163" i="3" s="1"/>
  <c r="AH162" i="3"/>
  <c r="AG162" i="3"/>
  <c r="AF162" i="3"/>
  <c r="AE162" i="3"/>
  <c r="AD162" i="3"/>
  <c r="AC162" i="3"/>
  <c r="AB162" i="3"/>
  <c r="AA162" i="3"/>
  <c r="Z162" i="3"/>
  <c r="Y162" i="3"/>
  <c r="AK162" i="3" s="1"/>
  <c r="U162" i="3"/>
  <c r="V162" i="3" s="1"/>
  <c r="AH161" i="3"/>
  <c r="AG161" i="3"/>
  <c r="AF161" i="3"/>
  <c r="AE161" i="3"/>
  <c r="AD161" i="3"/>
  <c r="AC161" i="3"/>
  <c r="AB161" i="3"/>
  <c r="AA161" i="3"/>
  <c r="Z161" i="3"/>
  <c r="Y161" i="3"/>
  <c r="AK161" i="3" s="1"/>
  <c r="U161" i="3"/>
  <c r="V161" i="3" s="1"/>
  <c r="AH160" i="3"/>
  <c r="AG160" i="3"/>
  <c r="AF160" i="3"/>
  <c r="AE160" i="3"/>
  <c r="AD160" i="3"/>
  <c r="AC160" i="3"/>
  <c r="AB160" i="3"/>
  <c r="AA160" i="3"/>
  <c r="Z160" i="3"/>
  <c r="Y160" i="3"/>
  <c r="AK160" i="3" s="1"/>
  <c r="U160" i="3"/>
  <c r="V160" i="3" s="1"/>
  <c r="AH159" i="3"/>
  <c r="AG159" i="3"/>
  <c r="AF159" i="3"/>
  <c r="AE159" i="3"/>
  <c r="AD159" i="3"/>
  <c r="AC159" i="3"/>
  <c r="AB159" i="3"/>
  <c r="AA159" i="3"/>
  <c r="Z159" i="3"/>
  <c r="Y159" i="3"/>
  <c r="AK159" i="3" s="1"/>
  <c r="U159" i="3"/>
  <c r="V159" i="3" s="1"/>
  <c r="AH158" i="3"/>
  <c r="AG158" i="3"/>
  <c r="AF158" i="3"/>
  <c r="AE158" i="3"/>
  <c r="AD158" i="3"/>
  <c r="AC158" i="3"/>
  <c r="AB158" i="3"/>
  <c r="AA158" i="3"/>
  <c r="Z158" i="3"/>
  <c r="Y158" i="3"/>
  <c r="AK158" i="3" s="1"/>
  <c r="U158" i="3"/>
  <c r="V158" i="3" s="1"/>
  <c r="AH153" i="3"/>
  <c r="AG153" i="3"/>
  <c r="AF153" i="3"/>
  <c r="AE153" i="3"/>
  <c r="AD153" i="3"/>
  <c r="AC153" i="3"/>
  <c r="AB153" i="3"/>
  <c r="AA153" i="3"/>
  <c r="Z153" i="3"/>
  <c r="Y153" i="3"/>
  <c r="AK153" i="3" s="1"/>
  <c r="U153" i="3"/>
  <c r="V153" i="3" s="1"/>
  <c r="AH152" i="3"/>
  <c r="AG152" i="3"/>
  <c r="AF152" i="3"/>
  <c r="AE152" i="3"/>
  <c r="AD152" i="3"/>
  <c r="AC152" i="3"/>
  <c r="AB152" i="3"/>
  <c r="AA152" i="3"/>
  <c r="Z152" i="3"/>
  <c r="Y152" i="3"/>
  <c r="AK152" i="3" s="1"/>
  <c r="U152" i="3"/>
  <c r="V152" i="3" s="1"/>
  <c r="AH151" i="3"/>
  <c r="AG151" i="3"/>
  <c r="AF151" i="3"/>
  <c r="AE151" i="3"/>
  <c r="AD151" i="3"/>
  <c r="AC151" i="3"/>
  <c r="AB151" i="3"/>
  <c r="AA151" i="3"/>
  <c r="Z151" i="3"/>
  <c r="Y151" i="3"/>
  <c r="AK151" i="3" s="1"/>
  <c r="U151" i="3"/>
  <c r="V151" i="3" s="1"/>
  <c r="AH150" i="3"/>
  <c r="AG150" i="3"/>
  <c r="AF150" i="3"/>
  <c r="AE150" i="3"/>
  <c r="AD150" i="3"/>
  <c r="AC150" i="3"/>
  <c r="AB150" i="3"/>
  <c r="AA150" i="3"/>
  <c r="Z150" i="3"/>
  <c r="Y150" i="3"/>
  <c r="AK150" i="3" s="1"/>
  <c r="U150" i="3"/>
  <c r="V150" i="3" s="1"/>
  <c r="AH149" i="3"/>
  <c r="AG149" i="3"/>
  <c r="AF149" i="3"/>
  <c r="AE149" i="3"/>
  <c r="AD149" i="3"/>
  <c r="AC149" i="3"/>
  <c r="AB149" i="3"/>
  <c r="AA149" i="3"/>
  <c r="Z149" i="3"/>
  <c r="Y149" i="3"/>
  <c r="AK149" i="3" s="1"/>
  <c r="U149" i="3"/>
  <c r="V149" i="3" s="1"/>
  <c r="AH148" i="3"/>
  <c r="AG148" i="3"/>
  <c r="AF148" i="3"/>
  <c r="AE148" i="3"/>
  <c r="AD148" i="3"/>
  <c r="AC148" i="3"/>
  <c r="AB148" i="3"/>
  <c r="AA148" i="3"/>
  <c r="Z148" i="3"/>
  <c r="Y148" i="3"/>
  <c r="AK148" i="3" s="1"/>
  <c r="U148" i="3"/>
  <c r="V148" i="3" s="1"/>
  <c r="AH147" i="3"/>
  <c r="AG147" i="3"/>
  <c r="AF147" i="3"/>
  <c r="AE147" i="3"/>
  <c r="AD147" i="3"/>
  <c r="AC147" i="3"/>
  <c r="AB147" i="3"/>
  <c r="AA147" i="3"/>
  <c r="Z147" i="3"/>
  <c r="Y147" i="3"/>
  <c r="AK147" i="3" s="1"/>
  <c r="U147" i="3"/>
  <c r="V147" i="3" s="1"/>
  <c r="AH146" i="3"/>
  <c r="AG146" i="3"/>
  <c r="AF146" i="3"/>
  <c r="AE146" i="3"/>
  <c r="AD146" i="3"/>
  <c r="AC146" i="3"/>
  <c r="AB146" i="3"/>
  <c r="AA146" i="3"/>
  <c r="Z146" i="3"/>
  <c r="Y146" i="3"/>
  <c r="AK146" i="3" s="1"/>
  <c r="U146" i="3"/>
  <c r="V146" i="3" s="1"/>
  <c r="AH145" i="3"/>
  <c r="AG145" i="3"/>
  <c r="AF145" i="3"/>
  <c r="AE145" i="3"/>
  <c r="AD145" i="3"/>
  <c r="AC145" i="3"/>
  <c r="AB145" i="3"/>
  <c r="AA145" i="3"/>
  <c r="Z145" i="3"/>
  <c r="Y145" i="3"/>
  <c r="AK145" i="3" s="1"/>
  <c r="U145" i="3"/>
  <c r="V145" i="3" s="1"/>
  <c r="AH144" i="3"/>
  <c r="AG144" i="3"/>
  <c r="AF144" i="3"/>
  <c r="AE144" i="3"/>
  <c r="AD144" i="3"/>
  <c r="AC144" i="3"/>
  <c r="AB144" i="3"/>
  <c r="AA144" i="3"/>
  <c r="Z144" i="3"/>
  <c r="Y144" i="3"/>
  <c r="AK144" i="3" s="1"/>
  <c r="U144" i="3"/>
  <c r="V144" i="3" s="1"/>
  <c r="AH143" i="3"/>
  <c r="AG143" i="3"/>
  <c r="AF143" i="3"/>
  <c r="AE143" i="3"/>
  <c r="AD143" i="3"/>
  <c r="AC143" i="3"/>
  <c r="AB143" i="3"/>
  <c r="AA143" i="3"/>
  <c r="Z143" i="3"/>
  <c r="Y143" i="3"/>
  <c r="AK143" i="3" s="1"/>
  <c r="U143" i="3"/>
  <c r="V143" i="3" s="1"/>
  <c r="AH142" i="3"/>
  <c r="AG142" i="3"/>
  <c r="AF142" i="3"/>
  <c r="AE142" i="3"/>
  <c r="AD142" i="3"/>
  <c r="AC142" i="3"/>
  <c r="AB142" i="3"/>
  <c r="AA142" i="3"/>
  <c r="Z142" i="3"/>
  <c r="Y142" i="3"/>
  <c r="AK142" i="3" s="1"/>
  <c r="U142" i="3"/>
  <c r="V142" i="3" s="1"/>
  <c r="AH141" i="3"/>
  <c r="AG141" i="3"/>
  <c r="AF141" i="3"/>
  <c r="AE141" i="3"/>
  <c r="AD141" i="3"/>
  <c r="AC141" i="3"/>
  <c r="AB141" i="3"/>
  <c r="AA141" i="3"/>
  <c r="Z141" i="3"/>
  <c r="Y141" i="3"/>
  <c r="AK141" i="3" s="1"/>
  <c r="U141" i="3"/>
  <c r="V141" i="3" s="1"/>
  <c r="AH140" i="3"/>
  <c r="AG140" i="3"/>
  <c r="AF140" i="3"/>
  <c r="AE140" i="3"/>
  <c r="AD140" i="3"/>
  <c r="AC140" i="3"/>
  <c r="AB140" i="3"/>
  <c r="AA140" i="3"/>
  <c r="Z140" i="3"/>
  <c r="Y140" i="3"/>
  <c r="AK140" i="3" s="1"/>
  <c r="U140" i="3"/>
  <c r="V140" i="3" s="1"/>
  <c r="AH139" i="3"/>
  <c r="AG139" i="3"/>
  <c r="AF139" i="3"/>
  <c r="AE139" i="3"/>
  <c r="AD139" i="3"/>
  <c r="AC139" i="3"/>
  <c r="AB139" i="3"/>
  <c r="AA139" i="3"/>
  <c r="Z139" i="3"/>
  <c r="Y139" i="3"/>
  <c r="AK139" i="3" s="1"/>
  <c r="U139" i="3"/>
  <c r="V139" i="3" s="1"/>
  <c r="AH137" i="3"/>
  <c r="AG137" i="3"/>
  <c r="AF137" i="3"/>
  <c r="AE137" i="3"/>
  <c r="AD137" i="3"/>
  <c r="AC137" i="3"/>
  <c r="AB137" i="3"/>
  <c r="AA137" i="3"/>
  <c r="Z137" i="3"/>
  <c r="Y137" i="3"/>
  <c r="AK137" i="3" s="1"/>
  <c r="U137" i="3"/>
  <c r="V137" i="3" s="1"/>
  <c r="AH136" i="3"/>
  <c r="AG136" i="3"/>
  <c r="AF136" i="3"/>
  <c r="AE136" i="3"/>
  <c r="AD136" i="3"/>
  <c r="AC136" i="3"/>
  <c r="AB136" i="3"/>
  <c r="AA136" i="3"/>
  <c r="Z136" i="3"/>
  <c r="Y136" i="3"/>
  <c r="AK136" i="3" s="1"/>
  <c r="U136" i="3"/>
  <c r="V136" i="3" s="1"/>
  <c r="AH135" i="3"/>
  <c r="AG135" i="3"/>
  <c r="AF135" i="3"/>
  <c r="AE135" i="3"/>
  <c r="AD135" i="3"/>
  <c r="AC135" i="3"/>
  <c r="AB135" i="3"/>
  <c r="AA135" i="3"/>
  <c r="Z135" i="3"/>
  <c r="Y135" i="3"/>
  <c r="AK135" i="3" s="1"/>
  <c r="U135" i="3"/>
  <c r="V135" i="3" s="1"/>
  <c r="AH134" i="3"/>
  <c r="AG134" i="3"/>
  <c r="AF134" i="3"/>
  <c r="AE134" i="3"/>
  <c r="AD134" i="3"/>
  <c r="AC134" i="3"/>
  <c r="AB134" i="3"/>
  <c r="AA134" i="3"/>
  <c r="Z134" i="3"/>
  <c r="Y134" i="3"/>
  <c r="AK134" i="3" s="1"/>
  <c r="U134" i="3"/>
  <c r="V134" i="3" s="1"/>
  <c r="AH133" i="3"/>
  <c r="AG133" i="3"/>
  <c r="AF133" i="3"/>
  <c r="AE133" i="3"/>
  <c r="AD133" i="3"/>
  <c r="AC133" i="3"/>
  <c r="AB133" i="3"/>
  <c r="AA133" i="3"/>
  <c r="Z133" i="3"/>
  <c r="Y133" i="3"/>
  <c r="AK133" i="3" s="1"/>
  <c r="U133" i="3"/>
  <c r="V133" i="3" s="1"/>
  <c r="AH132" i="3"/>
  <c r="AG132" i="3"/>
  <c r="AF132" i="3"/>
  <c r="AE132" i="3"/>
  <c r="AD132" i="3"/>
  <c r="AC132" i="3"/>
  <c r="AB132" i="3"/>
  <c r="AA132" i="3"/>
  <c r="Z132" i="3"/>
  <c r="Y132" i="3"/>
  <c r="AK132" i="3" s="1"/>
  <c r="U132" i="3"/>
  <c r="V132" i="3" s="1"/>
  <c r="AH131" i="3"/>
  <c r="AG131" i="3"/>
  <c r="AF131" i="3"/>
  <c r="AE131" i="3"/>
  <c r="AD131" i="3"/>
  <c r="AC131" i="3"/>
  <c r="AB131" i="3"/>
  <c r="AA131" i="3"/>
  <c r="Z131" i="3"/>
  <c r="Y131" i="3"/>
  <c r="AK131" i="3" s="1"/>
  <c r="U131" i="3"/>
  <c r="V131" i="3" s="1"/>
  <c r="AH130" i="3"/>
  <c r="AG130" i="3"/>
  <c r="AF130" i="3"/>
  <c r="AE130" i="3"/>
  <c r="AD130" i="3"/>
  <c r="AC130" i="3"/>
  <c r="AB130" i="3"/>
  <c r="AA130" i="3"/>
  <c r="Z130" i="3"/>
  <c r="Y130" i="3"/>
  <c r="AK130" i="3" s="1"/>
  <c r="U130" i="3"/>
  <c r="V130" i="3" s="1"/>
  <c r="AH129" i="3"/>
  <c r="AG129" i="3"/>
  <c r="AF129" i="3"/>
  <c r="AE129" i="3"/>
  <c r="AD129" i="3"/>
  <c r="AC129" i="3"/>
  <c r="AB129" i="3"/>
  <c r="AA129" i="3"/>
  <c r="Z129" i="3"/>
  <c r="Y129" i="3"/>
  <c r="AK129" i="3" s="1"/>
  <c r="U129" i="3"/>
  <c r="V129" i="3" s="1"/>
  <c r="AH128" i="3"/>
  <c r="AG128" i="3"/>
  <c r="AF128" i="3"/>
  <c r="AE128" i="3"/>
  <c r="AD128" i="3"/>
  <c r="AC128" i="3"/>
  <c r="AB128" i="3"/>
  <c r="AA128" i="3"/>
  <c r="Z128" i="3"/>
  <c r="Y128" i="3"/>
  <c r="AK128" i="3" s="1"/>
  <c r="U128" i="3"/>
  <c r="V128" i="3" s="1"/>
  <c r="AH125" i="3"/>
  <c r="AG125" i="3"/>
  <c r="AF125" i="3"/>
  <c r="AE125" i="3"/>
  <c r="AD125" i="3"/>
  <c r="AC125" i="3"/>
  <c r="AB125" i="3"/>
  <c r="AA125" i="3"/>
  <c r="Z125" i="3"/>
  <c r="Y125" i="3"/>
  <c r="AK125" i="3" s="1"/>
  <c r="AH124" i="3"/>
  <c r="AG124" i="3"/>
  <c r="AF124" i="3"/>
  <c r="AE124" i="3"/>
  <c r="AD124" i="3"/>
  <c r="AC124" i="3"/>
  <c r="AB124" i="3"/>
  <c r="AA124" i="3"/>
  <c r="Z124" i="3"/>
  <c r="Y124" i="3"/>
  <c r="AK124" i="3" s="1"/>
  <c r="AH123" i="3"/>
  <c r="AG123" i="3"/>
  <c r="AF123" i="3"/>
  <c r="AE123" i="3"/>
  <c r="AD123" i="3"/>
  <c r="AC123" i="3"/>
  <c r="AB123" i="3"/>
  <c r="AA123" i="3"/>
  <c r="Z123" i="3"/>
  <c r="Y123" i="3"/>
  <c r="AK123" i="3" s="1"/>
  <c r="AH122" i="3"/>
  <c r="AG122" i="3"/>
  <c r="AF122" i="3"/>
  <c r="AE122" i="3"/>
  <c r="AD122" i="3"/>
  <c r="AC122" i="3"/>
  <c r="AB122" i="3"/>
  <c r="AA122" i="3"/>
  <c r="Z122" i="3"/>
  <c r="Y122" i="3"/>
  <c r="AK122" i="3" s="1"/>
  <c r="AH121" i="3"/>
  <c r="AG121" i="3"/>
  <c r="AF121" i="3"/>
  <c r="AE121" i="3"/>
  <c r="AD121" i="3"/>
  <c r="AC121" i="3"/>
  <c r="AB121" i="3"/>
  <c r="AA121" i="3"/>
  <c r="Z121" i="3"/>
  <c r="Y121" i="3"/>
  <c r="AK121" i="3" s="1"/>
  <c r="AH120" i="3"/>
  <c r="AG120" i="3"/>
  <c r="AF120" i="3"/>
  <c r="AE120" i="3"/>
  <c r="AD120" i="3"/>
  <c r="AC120" i="3"/>
  <c r="AB120" i="3"/>
  <c r="AA120" i="3"/>
  <c r="Z120" i="3"/>
  <c r="Y120" i="3"/>
  <c r="AK120" i="3" s="1"/>
  <c r="AH119" i="3"/>
  <c r="AG119" i="3"/>
  <c r="AF119" i="3"/>
  <c r="AE119" i="3"/>
  <c r="AD119" i="3"/>
  <c r="AC119" i="3"/>
  <c r="AB119" i="3"/>
  <c r="AA119" i="3"/>
  <c r="Z119" i="3"/>
  <c r="Y119" i="3"/>
  <c r="AK119" i="3" s="1"/>
  <c r="AH118" i="3"/>
  <c r="AG118" i="3"/>
  <c r="AF118" i="3"/>
  <c r="AE118" i="3"/>
  <c r="AD118" i="3"/>
  <c r="AC118" i="3"/>
  <c r="AB118" i="3"/>
  <c r="AA118" i="3"/>
  <c r="Z118" i="3"/>
  <c r="Y118" i="3"/>
  <c r="AK118" i="3" s="1"/>
  <c r="AH117" i="3"/>
  <c r="AG117" i="3"/>
  <c r="AF117" i="3"/>
  <c r="AE117" i="3"/>
  <c r="AD117" i="3"/>
  <c r="AC117" i="3"/>
  <c r="AB117" i="3"/>
  <c r="AA117" i="3"/>
  <c r="Z117" i="3"/>
  <c r="Y117" i="3"/>
  <c r="AK117" i="3" s="1"/>
  <c r="AH116" i="3"/>
  <c r="AG116" i="3"/>
  <c r="AF116" i="3"/>
  <c r="AE116" i="3"/>
  <c r="AD116" i="3"/>
  <c r="AC116" i="3"/>
  <c r="AB116" i="3"/>
  <c r="AA116" i="3"/>
  <c r="Z116" i="3"/>
  <c r="Y116" i="3"/>
  <c r="AK116" i="3" s="1"/>
  <c r="AH115" i="3"/>
  <c r="AG115" i="3"/>
  <c r="AF115" i="3"/>
  <c r="AE115" i="3"/>
  <c r="AD115" i="3"/>
  <c r="AC115" i="3"/>
  <c r="AB115" i="3"/>
  <c r="AA115" i="3"/>
  <c r="Z115" i="3"/>
  <c r="Y115" i="3"/>
  <c r="AK115" i="3" s="1"/>
  <c r="AH114" i="3"/>
  <c r="AG114" i="3"/>
  <c r="AF114" i="3"/>
  <c r="AE114" i="3"/>
  <c r="AD114" i="3"/>
  <c r="AC114" i="3"/>
  <c r="AB114" i="3"/>
  <c r="AA114" i="3"/>
  <c r="Z114" i="3"/>
  <c r="Y114" i="3"/>
  <c r="AK114" i="3" s="1"/>
  <c r="AH113" i="3"/>
  <c r="AG113" i="3"/>
  <c r="AF113" i="3"/>
  <c r="AE113" i="3"/>
  <c r="AD113" i="3"/>
  <c r="AC113" i="3"/>
  <c r="AB113" i="3"/>
  <c r="AA113" i="3"/>
  <c r="Z113" i="3"/>
  <c r="Y113" i="3"/>
  <c r="AK113" i="3" s="1"/>
  <c r="AH112" i="3"/>
  <c r="AG112" i="3"/>
  <c r="AF112" i="3"/>
  <c r="AE112" i="3"/>
  <c r="AD112" i="3"/>
  <c r="AC112" i="3"/>
  <c r="AB112" i="3"/>
  <c r="AA112" i="3"/>
  <c r="Z112" i="3"/>
  <c r="Y112" i="3"/>
  <c r="AK112" i="3" s="1"/>
  <c r="AH111" i="3"/>
  <c r="AG111" i="3"/>
  <c r="AF111" i="3"/>
  <c r="AE111" i="3"/>
  <c r="AD111" i="3"/>
  <c r="AC111" i="3"/>
  <c r="AB111" i="3"/>
  <c r="AA111" i="3"/>
  <c r="Z111" i="3"/>
  <c r="Y111" i="3"/>
  <c r="AK111" i="3" s="1"/>
  <c r="U125" i="3"/>
  <c r="V125" i="3" s="1"/>
  <c r="U124" i="3"/>
  <c r="V124" i="3" s="1"/>
  <c r="U123" i="3"/>
  <c r="V123" i="3" s="1"/>
  <c r="U122" i="3"/>
  <c r="V122" i="3" s="1"/>
  <c r="U121" i="3"/>
  <c r="V121" i="3" s="1"/>
  <c r="U120" i="3"/>
  <c r="V120" i="3" s="1"/>
  <c r="U119" i="3"/>
  <c r="V119" i="3" s="1"/>
  <c r="U118" i="3"/>
  <c r="V118" i="3" s="1"/>
  <c r="U117" i="3"/>
  <c r="V117" i="3" s="1"/>
  <c r="U116" i="3"/>
  <c r="V116" i="3" s="1"/>
  <c r="U115" i="3"/>
  <c r="V115" i="3" s="1"/>
  <c r="U114" i="3"/>
  <c r="V114" i="3" s="1"/>
  <c r="U113" i="3"/>
  <c r="V113" i="3" s="1"/>
  <c r="U112" i="3"/>
  <c r="V112" i="3" s="1"/>
  <c r="U111" i="3"/>
  <c r="V111" i="3" s="1"/>
  <c r="AN140" i="3" l="1"/>
  <c r="AN170" i="3"/>
  <c r="AN174" i="3"/>
  <c r="AN178" i="3"/>
  <c r="AN183" i="3"/>
  <c r="AN189" i="3"/>
  <c r="AN193" i="3"/>
  <c r="AN198" i="3"/>
  <c r="AN137" i="3"/>
  <c r="AN142" i="3"/>
  <c r="AN143" i="3"/>
  <c r="AN147" i="3"/>
  <c r="AN152" i="3"/>
  <c r="AN163" i="3"/>
  <c r="AN180" i="3"/>
  <c r="AQ183" i="3"/>
  <c r="AN186" i="3"/>
  <c r="AQ189" i="3"/>
  <c r="AN190" i="3"/>
  <c r="AN194" i="3"/>
  <c r="AN113" i="3"/>
  <c r="AN116" i="3"/>
  <c r="AN119" i="3"/>
  <c r="AN121" i="3"/>
  <c r="AN124" i="3"/>
  <c r="AN132" i="3"/>
  <c r="AN136" i="3"/>
  <c r="AN139" i="3"/>
  <c r="AQ144" i="3"/>
  <c r="AN146" i="3"/>
  <c r="AQ148" i="3"/>
  <c r="AQ153" i="3"/>
  <c r="AQ158" i="3"/>
  <c r="AN160" i="3"/>
  <c r="AQ164" i="3"/>
  <c r="AQ172" i="3"/>
  <c r="AN177" i="3"/>
  <c r="AN182" i="3"/>
  <c r="AQ187" i="3"/>
  <c r="AQ191" i="3"/>
  <c r="AQ195" i="3"/>
  <c r="AQ129" i="3"/>
  <c r="AQ140" i="3"/>
  <c r="AQ151" i="3"/>
  <c r="AQ161" i="3"/>
  <c r="AQ178" i="3"/>
  <c r="AQ133" i="3"/>
  <c r="AQ170" i="3"/>
  <c r="AQ174" i="3"/>
  <c r="AQ193" i="3"/>
  <c r="AQ198" i="3"/>
  <c r="AN111" i="3"/>
  <c r="AN114" i="3"/>
  <c r="AN117" i="3"/>
  <c r="AN122" i="3"/>
  <c r="AN125" i="3"/>
  <c r="AN130" i="3"/>
  <c r="AN141" i="3"/>
  <c r="AN162" i="3"/>
  <c r="AN171" i="3"/>
  <c r="AN175" i="3"/>
  <c r="AN179" i="3"/>
  <c r="AN181" i="3"/>
  <c r="AN185" i="3"/>
  <c r="AM122" i="3"/>
  <c r="AL122" i="3"/>
  <c r="AL162" i="3"/>
  <c r="AM162" i="3"/>
  <c r="AM175" i="3"/>
  <c r="AL175" i="3"/>
  <c r="AM179" i="3"/>
  <c r="AL179" i="3"/>
  <c r="AL185" i="3"/>
  <c r="AM185" i="3"/>
  <c r="AQ113" i="3"/>
  <c r="AQ116" i="3"/>
  <c r="AQ132" i="3"/>
  <c r="AQ136" i="3"/>
  <c r="AQ139" i="3"/>
  <c r="AM113" i="3"/>
  <c r="AL113" i="3"/>
  <c r="AL116" i="3"/>
  <c r="AM116" i="3"/>
  <c r="AM119" i="3"/>
  <c r="AL119" i="3"/>
  <c r="AM121" i="3"/>
  <c r="AL121" i="3"/>
  <c r="AM124" i="3"/>
  <c r="AL124" i="3"/>
  <c r="AN129" i="3"/>
  <c r="AQ131" i="3"/>
  <c r="AL132" i="3"/>
  <c r="AM132" i="3"/>
  <c r="AN133" i="3"/>
  <c r="AQ135" i="3"/>
  <c r="AL136" i="3"/>
  <c r="AM136" i="3"/>
  <c r="AM139" i="3"/>
  <c r="AL139" i="3"/>
  <c r="AQ145" i="3"/>
  <c r="AM146" i="3"/>
  <c r="AL146" i="3"/>
  <c r="AQ149" i="3"/>
  <c r="AQ150" i="3"/>
  <c r="AN151" i="3"/>
  <c r="AQ159" i="3"/>
  <c r="AM160" i="3"/>
  <c r="AL160" i="3"/>
  <c r="AN161" i="3"/>
  <c r="AQ165" i="3"/>
  <c r="AQ173" i="3"/>
  <c r="AQ176" i="3"/>
  <c r="AM177" i="3"/>
  <c r="AL177" i="3"/>
  <c r="AM182" i="3"/>
  <c r="AL182" i="3"/>
  <c r="AQ188" i="3"/>
  <c r="AQ192" i="3"/>
  <c r="AQ196" i="3"/>
  <c r="AL197" i="3"/>
  <c r="AM197" i="3"/>
  <c r="AM117" i="3"/>
  <c r="AL117" i="3"/>
  <c r="AM125" i="3"/>
  <c r="AL125" i="3"/>
  <c r="AM130" i="3"/>
  <c r="AL130" i="3"/>
  <c r="AM171" i="3"/>
  <c r="AL171" i="3"/>
  <c r="AQ119" i="3"/>
  <c r="AQ121" i="3"/>
  <c r="AQ124" i="3"/>
  <c r="AM129" i="3"/>
  <c r="AL129" i="3"/>
  <c r="AM140" i="3"/>
  <c r="AL140" i="3"/>
  <c r="AL161" i="3"/>
  <c r="AM161" i="3"/>
  <c r="AL174" i="3"/>
  <c r="AM174" i="3"/>
  <c r="AQ182" i="3"/>
  <c r="AL183" i="3"/>
  <c r="AM183" i="3"/>
  <c r="AM189" i="3"/>
  <c r="AL189" i="3"/>
  <c r="AQ197" i="3"/>
  <c r="AM198" i="3"/>
  <c r="AL198" i="3"/>
  <c r="AQ112" i="3"/>
  <c r="AQ115" i="3"/>
  <c r="AQ118" i="3"/>
  <c r="AQ120" i="3"/>
  <c r="AQ123" i="3"/>
  <c r="AQ128" i="3"/>
  <c r="AM131" i="3"/>
  <c r="AL131" i="3"/>
  <c r="AQ134" i="3"/>
  <c r="AM135" i="3"/>
  <c r="AL135" i="3"/>
  <c r="AM145" i="3"/>
  <c r="AL145" i="3"/>
  <c r="AM149" i="3"/>
  <c r="AL149" i="3"/>
  <c r="AM150" i="3"/>
  <c r="AL150" i="3"/>
  <c r="AM159" i="3"/>
  <c r="AL159" i="3"/>
  <c r="AM165" i="3"/>
  <c r="AL165" i="3"/>
  <c r="AM173" i="3"/>
  <c r="AL173" i="3"/>
  <c r="AM176" i="3"/>
  <c r="AL176" i="3"/>
  <c r="AM188" i="3"/>
  <c r="AL188" i="3"/>
  <c r="AM192" i="3"/>
  <c r="AL192" i="3"/>
  <c r="AM196" i="3"/>
  <c r="AL196" i="3"/>
  <c r="AN197" i="3"/>
  <c r="AM114" i="3"/>
  <c r="AL114" i="3"/>
  <c r="AM141" i="3"/>
  <c r="AL141" i="3"/>
  <c r="AM181" i="3"/>
  <c r="AL181" i="3"/>
  <c r="AM133" i="3"/>
  <c r="AL133" i="3"/>
  <c r="AQ146" i="3"/>
  <c r="AM151" i="3"/>
  <c r="AL151" i="3"/>
  <c r="AQ160" i="3"/>
  <c r="AN135" i="3"/>
  <c r="AQ137" i="3"/>
  <c r="AQ142" i="3"/>
  <c r="AQ143" i="3"/>
  <c r="AL144" i="3"/>
  <c r="AM144" i="3"/>
  <c r="AN145" i="3"/>
  <c r="AQ147" i="3"/>
  <c r="AL148" i="3"/>
  <c r="AM148" i="3"/>
  <c r="AN149" i="3"/>
  <c r="AN150" i="3"/>
  <c r="AQ152" i="3"/>
  <c r="AL153" i="3"/>
  <c r="AM153" i="3"/>
  <c r="AL158" i="3"/>
  <c r="AM158" i="3"/>
  <c r="AN159" i="3"/>
  <c r="AQ163" i="3"/>
  <c r="AM164" i="3"/>
  <c r="AL164" i="3"/>
  <c r="AN165" i="3"/>
  <c r="AM172" i="3"/>
  <c r="AL172" i="3"/>
  <c r="AN173" i="3"/>
  <c r="AN176" i="3"/>
  <c r="AQ180" i="3"/>
  <c r="AQ186" i="3"/>
  <c r="AM187" i="3"/>
  <c r="AL187" i="3"/>
  <c r="AN188" i="3"/>
  <c r="AQ190" i="3"/>
  <c r="AM191" i="3"/>
  <c r="AL191" i="3"/>
  <c r="AN192" i="3"/>
  <c r="AQ194" i="3"/>
  <c r="AL195" i="3"/>
  <c r="AM195" i="3"/>
  <c r="AN196" i="3"/>
  <c r="AM111" i="3"/>
  <c r="AL111" i="3"/>
  <c r="AM170" i="3"/>
  <c r="AL170" i="3"/>
  <c r="AQ177" i="3"/>
  <c r="AL178" i="3"/>
  <c r="AM178" i="3"/>
  <c r="AM193" i="3"/>
  <c r="AL193" i="3"/>
  <c r="AL112" i="3"/>
  <c r="AM112" i="3"/>
  <c r="AM115" i="3"/>
  <c r="AL115" i="3"/>
  <c r="AL118" i="3"/>
  <c r="AM118" i="3"/>
  <c r="AM120" i="3"/>
  <c r="AL120" i="3"/>
  <c r="AM123" i="3"/>
  <c r="AL123" i="3"/>
  <c r="AM128" i="3"/>
  <c r="AL128" i="3"/>
  <c r="AN131" i="3"/>
  <c r="AM134" i="3"/>
  <c r="AL134" i="3"/>
  <c r="AQ111" i="3"/>
  <c r="AN112" i="3"/>
  <c r="AQ114" i="3"/>
  <c r="AN115" i="3"/>
  <c r="AQ117" i="3"/>
  <c r="AN118" i="3"/>
  <c r="AN120" i="3"/>
  <c r="AQ122" i="3"/>
  <c r="AN123" i="3"/>
  <c r="AQ125" i="3"/>
  <c r="AN128" i="3"/>
  <c r="AQ130" i="3"/>
  <c r="AN134" i="3"/>
  <c r="AL137" i="3"/>
  <c r="AM137" i="3"/>
  <c r="AQ141" i="3"/>
  <c r="AM142" i="3"/>
  <c r="AL142" i="3"/>
  <c r="AM143" i="3"/>
  <c r="AL143" i="3"/>
  <c r="AN144" i="3"/>
  <c r="AM147" i="3"/>
  <c r="AL147" i="3"/>
  <c r="AN148" i="3"/>
  <c r="AM152" i="3"/>
  <c r="AL152" i="3"/>
  <c r="AN153" i="3"/>
  <c r="AN158" i="3"/>
  <c r="AQ162" i="3"/>
  <c r="AM163" i="3"/>
  <c r="AL163" i="3"/>
  <c r="AN164" i="3"/>
  <c r="AQ171" i="3"/>
  <c r="AN172" i="3"/>
  <c r="AQ175" i="3"/>
  <c r="AQ179" i="3"/>
  <c r="AL180" i="3"/>
  <c r="AM180" i="3"/>
  <c r="AQ181" i="3"/>
  <c r="AQ185" i="3"/>
  <c r="AM186" i="3"/>
  <c r="AL186" i="3"/>
  <c r="AN187" i="3"/>
  <c r="AM190" i="3"/>
  <c r="AL190" i="3"/>
  <c r="AN191" i="3"/>
  <c r="AL194" i="3"/>
  <c r="AM194" i="3"/>
  <c r="AN195" i="3"/>
  <c r="AI198" i="3"/>
  <c r="AI189" i="3"/>
  <c r="AI190" i="3"/>
  <c r="AI191" i="3"/>
  <c r="AI188" i="3"/>
  <c r="AI195" i="3"/>
  <c r="AI196" i="3"/>
  <c r="AI197" i="3"/>
  <c r="AI170" i="3"/>
  <c r="AI185" i="3"/>
  <c r="AI187" i="3"/>
  <c r="AI193" i="3"/>
  <c r="AI194" i="3"/>
  <c r="AI186" i="3"/>
  <c r="AI192" i="3"/>
  <c r="AI174" i="3"/>
  <c r="AI172" i="3"/>
  <c r="AI175" i="3"/>
  <c r="AI177" i="3"/>
  <c r="AI181" i="3"/>
  <c r="AI182" i="3"/>
  <c r="AI173" i="3"/>
  <c r="AI180" i="3"/>
  <c r="AI178" i="3"/>
  <c r="AI183" i="3"/>
  <c r="AI146" i="3"/>
  <c r="AI161" i="3"/>
  <c r="AI176" i="3"/>
  <c r="AI171" i="3"/>
  <c r="AI179" i="3"/>
  <c r="AI140" i="3"/>
  <c r="AI141" i="3"/>
  <c r="AI149" i="3"/>
  <c r="AI143" i="3"/>
  <c r="AI144" i="3"/>
  <c r="AI152" i="3"/>
  <c r="AI158" i="3"/>
  <c r="AI159" i="3"/>
  <c r="AI160" i="3"/>
  <c r="AI162" i="3"/>
  <c r="AI150" i="3"/>
  <c r="AI163" i="3"/>
  <c r="AI147" i="3"/>
  <c r="AI148" i="3"/>
  <c r="AI151" i="3"/>
  <c r="AI153" i="3"/>
  <c r="AI164" i="3"/>
  <c r="AI165" i="3"/>
  <c r="AI139" i="3"/>
  <c r="AI142" i="3"/>
  <c r="AI145" i="3"/>
  <c r="AI130" i="3"/>
  <c r="AI134" i="3"/>
  <c r="AI135" i="3"/>
  <c r="AI137" i="3"/>
  <c r="AI129" i="3"/>
  <c r="AI133" i="3"/>
  <c r="AI128" i="3"/>
  <c r="AI131" i="3"/>
  <c r="AI132" i="3"/>
  <c r="AI136" i="3"/>
  <c r="AI113" i="3"/>
  <c r="AI114" i="3"/>
  <c r="AI119" i="3"/>
  <c r="AI121" i="3"/>
  <c r="AI122" i="3"/>
  <c r="AI124" i="3"/>
  <c r="AI125" i="3"/>
  <c r="AI112" i="3"/>
  <c r="AI118" i="3"/>
  <c r="AI123" i="3"/>
  <c r="AI111" i="3"/>
  <c r="AI117" i="3"/>
  <c r="AI116" i="3"/>
  <c r="AI115" i="3"/>
  <c r="AI120" i="3"/>
  <c r="AH45" i="3"/>
  <c r="AG45" i="3"/>
  <c r="AF45" i="3"/>
  <c r="AE45" i="3"/>
  <c r="AD45" i="3"/>
  <c r="AC45" i="3"/>
  <c r="AB45" i="3"/>
  <c r="AA45" i="3"/>
  <c r="Z45" i="3"/>
  <c r="Y45" i="3"/>
  <c r="AK45" i="3" s="1"/>
  <c r="U45" i="3"/>
  <c r="V45" i="3" s="1"/>
  <c r="AH44" i="3"/>
  <c r="AG44" i="3"/>
  <c r="AF44" i="3"/>
  <c r="AE44" i="3"/>
  <c r="AD44" i="3"/>
  <c r="AC44" i="3"/>
  <c r="AB44" i="3"/>
  <c r="AA44" i="3"/>
  <c r="Z44" i="3"/>
  <c r="Y44" i="3"/>
  <c r="AK44" i="3" s="1"/>
  <c r="U44" i="3"/>
  <c r="V44" i="3" s="1"/>
  <c r="AH43" i="3"/>
  <c r="AG43" i="3"/>
  <c r="AF43" i="3"/>
  <c r="AE43" i="3"/>
  <c r="AD43" i="3"/>
  <c r="AC43" i="3"/>
  <c r="AB43" i="3"/>
  <c r="AA43" i="3"/>
  <c r="Z43" i="3"/>
  <c r="Y43" i="3"/>
  <c r="AK43" i="3" s="1"/>
  <c r="U43" i="3"/>
  <c r="V43" i="3" s="1"/>
  <c r="AH42" i="3"/>
  <c r="AG42" i="3"/>
  <c r="AF42" i="3"/>
  <c r="AE42" i="3"/>
  <c r="AD42" i="3"/>
  <c r="AC42" i="3"/>
  <c r="AB42" i="3"/>
  <c r="AA42" i="3"/>
  <c r="Z42" i="3"/>
  <c r="Y42" i="3"/>
  <c r="AK42" i="3" s="1"/>
  <c r="U42" i="3"/>
  <c r="V42" i="3" s="1"/>
  <c r="AH41" i="3"/>
  <c r="AG41" i="3"/>
  <c r="AF41" i="3"/>
  <c r="AE41" i="3"/>
  <c r="AD41" i="3"/>
  <c r="AC41" i="3"/>
  <c r="AB41" i="3"/>
  <c r="AA41" i="3"/>
  <c r="Z41" i="3"/>
  <c r="Y41" i="3"/>
  <c r="AK41" i="3" s="1"/>
  <c r="U41" i="3"/>
  <c r="V41" i="3" s="1"/>
  <c r="AH40" i="3"/>
  <c r="AG40" i="3"/>
  <c r="AF40" i="3"/>
  <c r="AE40" i="3"/>
  <c r="AD40" i="3"/>
  <c r="AC40" i="3"/>
  <c r="AB40" i="3"/>
  <c r="AA40" i="3"/>
  <c r="Z40" i="3"/>
  <c r="Y40" i="3"/>
  <c r="AK40" i="3" s="1"/>
  <c r="U40" i="3"/>
  <c r="V40" i="3" s="1"/>
  <c r="AH39" i="3"/>
  <c r="AG39" i="3"/>
  <c r="AF39" i="3"/>
  <c r="AE39" i="3"/>
  <c r="AD39" i="3"/>
  <c r="AC39" i="3"/>
  <c r="AB39" i="3"/>
  <c r="AA39" i="3"/>
  <c r="Z39" i="3"/>
  <c r="Y39" i="3"/>
  <c r="AK39" i="3" s="1"/>
  <c r="U39" i="3"/>
  <c r="V39" i="3" s="1"/>
  <c r="AH38" i="3"/>
  <c r="AG38" i="3"/>
  <c r="AF38" i="3"/>
  <c r="AE38" i="3"/>
  <c r="AD38" i="3"/>
  <c r="AC38" i="3"/>
  <c r="AB38" i="3"/>
  <c r="AA38" i="3"/>
  <c r="Z38" i="3"/>
  <c r="Y38" i="3"/>
  <c r="AK38" i="3" s="1"/>
  <c r="U38" i="3"/>
  <c r="V38" i="3" s="1"/>
  <c r="AH37" i="3"/>
  <c r="AG37" i="3"/>
  <c r="AF37" i="3"/>
  <c r="AE37" i="3"/>
  <c r="AD37" i="3"/>
  <c r="AC37" i="3"/>
  <c r="AB37" i="3"/>
  <c r="AA37" i="3"/>
  <c r="Z37" i="3"/>
  <c r="Y37" i="3"/>
  <c r="AK37" i="3" s="1"/>
  <c r="U37" i="3"/>
  <c r="V37" i="3" s="1"/>
  <c r="AH36" i="3"/>
  <c r="AG36" i="3"/>
  <c r="AF36" i="3"/>
  <c r="AE36" i="3"/>
  <c r="AD36" i="3"/>
  <c r="AC36" i="3"/>
  <c r="AB36" i="3"/>
  <c r="AA36" i="3"/>
  <c r="Z36" i="3"/>
  <c r="Y36" i="3"/>
  <c r="AK36" i="3" s="1"/>
  <c r="U36" i="3"/>
  <c r="V36" i="3" s="1"/>
  <c r="AH35" i="3"/>
  <c r="AG35" i="3"/>
  <c r="AF35" i="3"/>
  <c r="AE35" i="3"/>
  <c r="AD35" i="3"/>
  <c r="AC35" i="3"/>
  <c r="AB35" i="3"/>
  <c r="AA35" i="3"/>
  <c r="Z35" i="3"/>
  <c r="Y35" i="3"/>
  <c r="AK35" i="3" s="1"/>
  <c r="U35" i="3"/>
  <c r="V35" i="3" s="1"/>
  <c r="AH34" i="3"/>
  <c r="AG34" i="3"/>
  <c r="AF34" i="3"/>
  <c r="AE34" i="3"/>
  <c r="AD34" i="3"/>
  <c r="AC34" i="3"/>
  <c r="AB34" i="3"/>
  <c r="AA34" i="3"/>
  <c r="Z34" i="3"/>
  <c r="Y34" i="3"/>
  <c r="AK34" i="3" s="1"/>
  <c r="U34" i="3"/>
  <c r="V34" i="3" s="1"/>
  <c r="AH33" i="3"/>
  <c r="AG33" i="3"/>
  <c r="AF33" i="3"/>
  <c r="AE33" i="3"/>
  <c r="AD33" i="3"/>
  <c r="AC33" i="3"/>
  <c r="AB33" i="3"/>
  <c r="AA33" i="3"/>
  <c r="Z33" i="3"/>
  <c r="Y33" i="3"/>
  <c r="AK33" i="3" s="1"/>
  <c r="U33" i="3"/>
  <c r="V33" i="3" s="1"/>
  <c r="AH32" i="3"/>
  <c r="AG32" i="3"/>
  <c r="AF32" i="3"/>
  <c r="AE32" i="3"/>
  <c r="AD32" i="3"/>
  <c r="AC32" i="3"/>
  <c r="AB32" i="3"/>
  <c r="AA32" i="3"/>
  <c r="Z32" i="3"/>
  <c r="Y32" i="3"/>
  <c r="AK32" i="3" s="1"/>
  <c r="U32" i="3"/>
  <c r="V32" i="3" s="1"/>
  <c r="AH31" i="3"/>
  <c r="AG31" i="3"/>
  <c r="AF31" i="3"/>
  <c r="AE31" i="3"/>
  <c r="AD31" i="3"/>
  <c r="AC31" i="3"/>
  <c r="AB31" i="3"/>
  <c r="AA31" i="3"/>
  <c r="Z31" i="3"/>
  <c r="Y31" i="3"/>
  <c r="AK31" i="3" s="1"/>
  <c r="U31" i="3"/>
  <c r="V31" i="3" s="1"/>
  <c r="AH30" i="3"/>
  <c r="AG30" i="3"/>
  <c r="AF30" i="3"/>
  <c r="AE30" i="3"/>
  <c r="AD30" i="3"/>
  <c r="AC30" i="3"/>
  <c r="AB30" i="3"/>
  <c r="AA30" i="3"/>
  <c r="Z30" i="3"/>
  <c r="Y30" i="3"/>
  <c r="AK30" i="3" s="1"/>
  <c r="U30" i="3"/>
  <c r="V30" i="3" s="1"/>
  <c r="AH29" i="3"/>
  <c r="AG29" i="3"/>
  <c r="AF29" i="3"/>
  <c r="AE29" i="3"/>
  <c r="AD29" i="3"/>
  <c r="AC29" i="3"/>
  <c r="AB29" i="3"/>
  <c r="AA29" i="3"/>
  <c r="Z29" i="3"/>
  <c r="Y29" i="3"/>
  <c r="AK29" i="3" s="1"/>
  <c r="U29" i="3"/>
  <c r="V29" i="3" s="1"/>
  <c r="AH28" i="3"/>
  <c r="AG28" i="3"/>
  <c r="AF28" i="3"/>
  <c r="AE28" i="3"/>
  <c r="AD28" i="3"/>
  <c r="AC28" i="3"/>
  <c r="AB28" i="3"/>
  <c r="AA28" i="3"/>
  <c r="Z28" i="3"/>
  <c r="Y28" i="3"/>
  <c r="AK28" i="3" s="1"/>
  <c r="U28" i="3"/>
  <c r="V28" i="3" s="1"/>
  <c r="AH27" i="3"/>
  <c r="AG27" i="3"/>
  <c r="AF27" i="3"/>
  <c r="AE27" i="3"/>
  <c r="AD27" i="3"/>
  <c r="AC27" i="3"/>
  <c r="AB27" i="3"/>
  <c r="AA27" i="3"/>
  <c r="Z27" i="3"/>
  <c r="Y27" i="3"/>
  <c r="AK27" i="3" s="1"/>
  <c r="U27" i="3"/>
  <c r="V27" i="3" s="1"/>
  <c r="AH26" i="3"/>
  <c r="AG26" i="3"/>
  <c r="AF26" i="3"/>
  <c r="AE26" i="3"/>
  <c r="AD26" i="3"/>
  <c r="AC26" i="3"/>
  <c r="AB26" i="3"/>
  <c r="AA26" i="3"/>
  <c r="Z26" i="3"/>
  <c r="Y26" i="3"/>
  <c r="AK26" i="3" s="1"/>
  <c r="U26" i="3"/>
  <c r="V26" i="3" s="1"/>
  <c r="AH25" i="3"/>
  <c r="AG25" i="3"/>
  <c r="AF25" i="3"/>
  <c r="AE25" i="3"/>
  <c r="AD25" i="3"/>
  <c r="AC25" i="3"/>
  <c r="AB25" i="3"/>
  <c r="AA25" i="3"/>
  <c r="Z25" i="3"/>
  <c r="Y25" i="3"/>
  <c r="AK25" i="3" s="1"/>
  <c r="U25" i="3"/>
  <c r="V25" i="3" s="1"/>
  <c r="AH24" i="3"/>
  <c r="AG24" i="3"/>
  <c r="AF24" i="3"/>
  <c r="AE24" i="3"/>
  <c r="AD24" i="3"/>
  <c r="AC24" i="3"/>
  <c r="AB24" i="3"/>
  <c r="AA24" i="3"/>
  <c r="Z24" i="3"/>
  <c r="Y24" i="3"/>
  <c r="AK24" i="3" s="1"/>
  <c r="U24" i="3"/>
  <c r="V24" i="3" s="1"/>
  <c r="AH23" i="3"/>
  <c r="AG23" i="3"/>
  <c r="AF23" i="3"/>
  <c r="AE23" i="3"/>
  <c r="AD23" i="3"/>
  <c r="AC23" i="3"/>
  <c r="AB23" i="3"/>
  <c r="AA23" i="3"/>
  <c r="Z23" i="3"/>
  <c r="Y23" i="3"/>
  <c r="AK23" i="3" s="1"/>
  <c r="U23" i="3"/>
  <c r="V23" i="3" s="1"/>
  <c r="AH22" i="3"/>
  <c r="AG22" i="3"/>
  <c r="AF22" i="3"/>
  <c r="AE22" i="3"/>
  <c r="AD22" i="3"/>
  <c r="AC22" i="3"/>
  <c r="AB22" i="3"/>
  <c r="AA22" i="3"/>
  <c r="Z22" i="3"/>
  <c r="Y22" i="3"/>
  <c r="AK22" i="3" s="1"/>
  <c r="U22" i="3"/>
  <c r="V22" i="3" s="1"/>
  <c r="AH21" i="3"/>
  <c r="AG21" i="3"/>
  <c r="AF21" i="3"/>
  <c r="AE21" i="3"/>
  <c r="AD21" i="3"/>
  <c r="AC21" i="3"/>
  <c r="AB21" i="3"/>
  <c r="AA21" i="3"/>
  <c r="Z21" i="3"/>
  <c r="Y21" i="3"/>
  <c r="AK21" i="3" s="1"/>
  <c r="U21" i="3"/>
  <c r="V21" i="3" s="1"/>
  <c r="AH20" i="3"/>
  <c r="AG20" i="3"/>
  <c r="AF20" i="3"/>
  <c r="AE20" i="3"/>
  <c r="AD20" i="3"/>
  <c r="AC20" i="3"/>
  <c r="AB20" i="3"/>
  <c r="AA20" i="3"/>
  <c r="Z20" i="3"/>
  <c r="Y20" i="3"/>
  <c r="AK20" i="3" s="1"/>
  <c r="U20" i="3"/>
  <c r="V20" i="3" s="1"/>
  <c r="AH19" i="3"/>
  <c r="AG19" i="3"/>
  <c r="AF19" i="3"/>
  <c r="AE19" i="3"/>
  <c r="AD19" i="3"/>
  <c r="AC19" i="3"/>
  <c r="AB19" i="3"/>
  <c r="AA19" i="3"/>
  <c r="Z19" i="3"/>
  <c r="Y19" i="3"/>
  <c r="AK19" i="3" s="1"/>
  <c r="U19" i="3"/>
  <c r="V19" i="3" s="1"/>
  <c r="AH18" i="3"/>
  <c r="AG18" i="3"/>
  <c r="AF18" i="3"/>
  <c r="AE18" i="3"/>
  <c r="AD18" i="3"/>
  <c r="AC18" i="3"/>
  <c r="AB18" i="3"/>
  <c r="AA18" i="3"/>
  <c r="Z18" i="3"/>
  <c r="Y18" i="3"/>
  <c r="AK18" i="3" s="1"/>
  <c r="U18" i="3"/>
  <c r="V18" i="3" s="1"/>
  <c r="AH17" i="3"/>
  <c r="AG17" i="3"/>
  <c r="AF17" i="3"/>
  <c r="AE17" i="3"/>
  <c r="AD17" i="3"/>
  <c r="AC17" i="3"/>
  <c r="AB17" i="3"/>
  <c r="AA17" i="3"/>
  <c r="Z17" i="3"/>
  <c r="Y17" i="3"/>
  <c r="AK17" i="3" s="1"/>
  <c r="U17" i="3"/>
  <c r="V17" i="3" s="1"/>
  <c r="AH16" i="3"/>
  <c r="AG16" i="3"/>
  <c r="AF16" i="3"/>
  <c r="AE16" i="3"/>
  <c r="AD16" i="3"/>
  <c r="AC16" i="3"/>
  <c r="AB16" i="3"/>
  <c r="AA16" i="3"/>
  <c r="Z16" i="3"/>
  <c r="Y16" i="3"/>
  <c r="AK16" i="3" s="1"/>
  <c r="U16" i="3"/>
  <c r="V16" i="3" s="1"/>
  <c r="AH15" i="3"/>
  <c r="AG15" i="3"/>
  <c r="AF15" i="3"/>
  <c r="AE15" i="3"/>
  <c r="AD15" i="3"/>
  <c r="AC15" i="3"/>
  <c r="AB15" i="3"/>
  <c r="AA15" i="3"/>
  <c r="Z15" i="3"/>
  <c r="Y15" i="3"/>
  <c r="AK15" i="3" s="1"/>
  <c r="U15" i="3"/>
  <c r="V15" i="3" s="1"/>
  <c r="AH14" i="3"/>
  <c r="AG14" i="3"/>
  <c r="AF14" i="3"/>
  <c r="AE14" i="3"/>
  <c r="AD14" i="3"/>
  <c r="AC14" i="3"/>
  <c r="AB14" i="3"/>
  <c r="AA14" i="3"/>
  <c r="Z14" i="3"/>
  <c r="Y14" i="3"/>
  <c r="AK14" i="3" s="1"/>
  <c r="U14" i="3"/>
  <c r="V14" i="3" s="1"/>
  <c r="AH13" i="3"/>
  <c r="AG13" i="3"/>
  <c r="AF13" i="3"/>
  <c r="AE13" i="3"/>
  <c r="AD13" i="3"/>
  <c r="AC13" i="3"/>
  <c r="AB13" i="3"/>
  <c r="AA13" i="3"/>
  <c r="Z13" i="3"/>
  <c r="Y13" i="3"/>
  <c r="AK13" i="3" s="1"/>
  <c r="U13" i="3"/>
  <c r="V13" i="3" s="1"/>
  <c r="AH12" i="3"/>
  <c r="AG12" i="3"/>
  <c r="AF12" i="3"/>
  <c r="AE12" i="3"/>
  <c r="AD12" i="3"/>
  <c r="AC12" i="3"/>
  <c r="AB12" i="3"/>
  <c r="AA12" i="3"/>
  <c r="Z12" i="3"/>
  <c r="Y12" i="3"/>
  <c r="AK12" i="3" s="1"/>
  <c r="U12" i="3"/>
  <c r="V12" i="3" s="1"/>
  <c r="AH11" i="3"/>
  <c r="AG11" i="3"/>
  <c r="AF11" i="3"/>
  <c r="AE11" i="3"/>
  <c r="AD11" i="3"/>
  <c r="AC11" i="3"/>
  <c r="AB11" i="3"/>
  <c r="AA11" i="3"/>
  <c r="Z11" i="3"/>
  <c r="Y11" i="3"/>
  <c r="AK11" i="3" s="1"/>
  <c r="U11" i="3"/>
  <c r="V11" i="3" s="1"/>
  <c r="AH10" i="3"/>
  <c r="AG10" i="3"/>
  <c r="AF10" i="3"/>
  <c r="AE10" i="3"/>
  <c r="AD10" i="3"/>
  <c r="AC10" i="3"/>
  <c r="AB10" i="3"/>
  <c r="AA10" i="3"/>
  <c r="Z10" i="3"/>
  <c r="Y10" i="3"/>
  <c r="AK10" i="3" s="1"/>
  <c r="U10" i="3"/>
  <c r="V10" i="3" s="1"/>
  <c r="AH9" i="3"/>
  <c r="AG9" i="3"/>
  <c r="AF9" i="3"/>
  <c r="AE9" i="3"/>
  <c r="AD9" i="3"/>
  <c r="AC9" i="3"/>
  <c r="AB9" i="3"/>
  <c r="AA9" i="3"/>
  <c r="Z9" i="3"/>
  <c r="Y9" i="3"/>
  <c r="AK9" i="3" s="1"/>
  <c r="U9" i="3"/>
  <c r="V9" i="3" s="1"/>
  <c r="AH8" i="3"/>
  <c r="AG8" i="3"/>
  <c r="AF8" i="3"/>
  <c r="AE8" i="3"/>
  <c r="AD8" i="3"/>
  <c r="AC8" i="3"/>
  <c r="AB8" i="3"/>
  <c r="AA8" i="3"/>
  <c r="Z8" i="3"/>
  <c r="Y8" i="3"/>
  <c r="AK8" i="3" s="1"/>
  <c r="U8" i="3"/>
  <c r="V8" i="3" s="1"/>
  <c r="U7" i="3"/>
  <c r="V7" i="3" s="1"/>
  <c r="AH7" i="3"/>
  <c r="AG7" i="3"/>
  <c r="AF7" i="3"/>
  <c r="AE7" i="3"/>
  <c r="AD7" i="3"/>
  <c r="AC7" i="3"/>
  <c r="AB7" i="3"/>
  <c r="AA7" i="3"/>
  <c r="Z7" i="3"/>
  <c r="Y7" i="3"/>
  <c r="AK7" i="3" s="1"/>
  <c r="AP7" i="3"/>
  <c r="AO7" i="3"/>
  <c r="AN11" i="3" l="1"/>
  <c r="AQ21" i="3"/>
  <c r="AN23" i="3"/>
  <c r="AQ27" i="3"/>
  <c r="AN29" i="3"/>
  <c r="AQ33" i="3"/>
  <c r="AN35" i="3"/>
  <c r="AQ39" i="3"/>
  <c r="AN41" i="3"/>
  <c r="AQ45" i="3"/>
  <c r="AQ9" i="3"/>
  <c r="AQ15" i="3"/>
  <c r="AN17" i="3"/>
  <c r="AN8" i="3"/>
  <c r="AQ12" i="3"/>
  <c r="AN14" i="3"/>
  <c r="AQ18" i="3"/>
  <c r="AN20" i="3"/>
  <c r="AQ24" i="3"/>
  <c r="AN26" i="3"/>
  <c r="AQ30" i="3"/>
  <c r="AN32" i="3"/>
  <c r="AQ36" i="3"/>
  <c r="AN38" i="3"/>
  <c r="AQ42" i="3"/>
  <c r="AN44" i="3"/>
  <c r="AM37" i="3"/>
  <c r="AL37" i="3"/>
  <c r="AM25" i="3"/>
  <c r="AL25" i="3"/>
  <c r="AQ11" i="3"/>
  <c r="AM12" i="3"/>
  <c r="AL12" i="3"/>
  <c r="AN13" i="3"/>
  <c r="AQ17" i="3"/>
  <c r="AL18" i="3"/>
  <c r="AM18" i="3"/>
  <c r="AN19" i="3"/>
  <c r="AQ23" i="3"/>
  <c r="AL24" i="3"/>
  <c r="AM24" i="3"/>
  <c r="AN25" i="3"/>
  <c r="AQ29" i="3"/>
  <c r="AL30" i="3"/>
  <c r="AM30" i="3"/>
  <c r="AN31" i="3"/>
  <c r="AQ35" i="3"/>
  <c r="AM36" i="3"/>
  <c r="AL36" i="3"/>
  <c r="AN37" i="3"/>
  <c r="AQ41" i="3"/>
  <c r="AL42" i="3"/>
  <c r="AM42" i="3"/>
  <c r="AN43" i="3"/>
  <c r="AQ10" i="3"/>
  <c r="AM11" i="3"/>
  <c r="AL11" i="3"/>
  <c r="AN12" i="3"/>
  <c r="AQ16" i="3"/>
  <c r="AM17" i="3"/>
  <c r="AL17" i="3"/>
  <c r="AN18" i="3"/>
  <c r="AQ22" i="3"/>
  <c r="AM23" i="3"/>
  <c r="AL23" i="3"/>
  <c r="AN24" i="3"/>
  <c r="AQ28" i="3"/>
  <c r="AM29" i="3"/>
  <c r="AL29" i="3"/>
  <c r="AN30" i="3"/>
  <c r="AQ34" i="3"/>
  <c r="AM35" i="3"/>
  <c r="AL35" i="3"/>
  <c r="AN36" i="3"/>
  <c r="AQ40" i="3"/>
  <c r="AM41" i="3"/>
  <c r="AL41" i="3"/>
  <c r="AN42" i="3"/>
  <c r="AM31" i="3"/>
  <c r="AL31" i="3"/>
  <c r="AM43" i="3"/>
  <c r="AL43" i="3"/>
  <c r="AL10" i="3"/>
  <c r="AM10" i="3"/>
  <c r="AL16" i="3"/>
  <c r="AM16" i="3"/>
  <c r="AL40" i="3"/>
  <c r="AM40" i="3"/>
  <c r="AQ8" i="3"/>
  <c r="AM9" i="3"/>
  <c r="AL9" i="3"/>
  <c r="AQ14" i="3"/>
  <c r="AM15" i="3"/>
  <c r="AL15" i="3"/>
  <c r="AM21" i="3"/>
  <c r="AL21" i="3"/>
  <c r="AQ26" i="3"/>
  <c r="AN28" i="3"/>
  <c r="AM33" i="3"/>
  <c r="AL33" i="3"/>
  <c r="AQ38" i="3"/>
  <c r="AM39" i="3"/>
  <c r="AL39" i="3"/>
  <c r="AN40" i="3"/>
  <c r="AQ44" i="3"/>
  <c r="AM45" i="3"/>
  <c r="AL45" i="3"/>
  <c r="AM13" i="3"/>
  <c r="AL13" i="3"/>
  <c r="AM19" i="3"/>
  <c r="AL19" i="3"/>
  <c r="AL22" i="3"/>
  <c r="AM22" i="3"/>
  <c r="AL28" i="3"/>
  <c r="AM28" i="3"/>
  <c r="AL34" i="3"/>
  <c r="AM34" i="3"/>
  <c r="AN10" i="3"/>
  <c r="AN16" i="3"/>
  <c r="AQ20" i="3"/>
  <c r="AN22" i="3"/>
  <c r="AM27" i="3"/>
  <c r="AL27" i="3"/>
  <c r="AQ32" i="3"/>
  <c r="AN34" i="3"/>
  <c r="AM8" i="3"/>
  <c r="AL8" i="3"/>
  <c r="AN9" i="3"/>
  <c r="AQ13" i="3"/>
  <c r="AM14" i="3"/>
  <c r="AL14" i="3"/>
  <c r="AN15" i="3"/>
  <c r="AQ19" i="3"/>
  <c r="AM20" i="3"/>
  <c r="AL20" i="3"/>
  <c r="AN21" i="3"/>
  <c r="AQ25" i="3"/>
  <c r="AM26" i="3"/>
  <c r="AL26" i="3"/>
  <c r="AN27" i="3"/>
  <c r="AQ31" i="3"/>
  <c r="AM32" i="3"/>
  <c r="AL32" i="3"/>
  <c r="AN33" i="3"/>
  <c r="AQ37" i="3"/>
  <c r="AM38" i="3"/>
  <c r="AL38" i="3"/>
  <c r="AN39" i="3"/>
  <c r="AQ43" i="3"/>
  <c r="AM44" i="3"/>
  <c r="AL44" i="3"/>
  <c r="AN45" i="3"/>
  <c r="AI9" i="3"/>
  <c r="AI15" i="3"/>
  <c r="AI21" i="3"/>
  <c r="AI27" i="3"/>
  <c r="AI33" i="3"/>
  <c r="AI39" i="3"/>
  <c r="AI45" i="3"/>
  <c r="AI29" i="3"/>
  <c r="AI35" i="3"/>
  <c r="AI11" i="3"/>
  <c r="AI8" i="3"/>
  <c r="AI14" i="3"/>
  <c r="AI20" i="3"/>
  <c r="AI26" i="3"/>
  <c r="AI32" i="3"/>
  <c r="AI38" i="3"/>
  <c r="AI41" i="3"/>
  <c r="AI44" i="3"/>
  <c r="AI25" i="3"/>
  <c r="AI31" i="3"/>
  <c r="AI37" i="3"/>
  <c r="AI43" i="3"/>
  <c r="AI17" i="3"/>
  <c r="AI23" i="3"/>
  <c r="AI13" i="3"/>
  <c r="AI19" i="3"/>
  <c r="AI10" i="3"/>
  <c r="AI12" i="3"/>
  <c r="AI16" i="3"/>
  <c r="AI18" i="3"/>
  <c r="AI22" i="3"/>
  <c r="AI24" i="3"/>
  <c r="AI28" i="3"/>
  <c r="AI30" i="3"/>
  <c r="AI34" i="3"/>
  <c r="AI36" i="3"/>
  <c r="AI40" i="3"/>
  <c r="AI42" i="3"/>
  <c r="AN7" i="3"/>
  <c r="AQ7" i="3"/>
  <c r="AM7" i="3"/>
  <c r="AL7" i="3"/>
  <c r="AI7" i="3"/>
  <c r="AP159" i="2"/>
  <c r="AO159" i="2"/>
  <c r="AH159" i="2"/>
  <c r="AG159" i="2"/>
  <c r="AF159" i="2"/>
  <c r="AE159" i="2"/>
  <c r="AD159" i="2"/>
  <c r="AC159" i="2"/>
  <c r="AB159" i="2"/>
  <c r="AA159" i="2"/>
  <c r="Z159" i="2"/>
  <c r="Y159" i="2"/>
  <c r="AK159" i="2" s="1"/>
  <c r="U159" i="2"/>
  <c r="AN159" i="2" l="1"/>
  <c r="AI159" i="2"/>
  <c r="AM159" i="2"/>
  <c r="AQ159" i="2"/>
  <c r="AL159" i="2"/>
  <c r="AP156" i="2"/>
  <c r="AO156" i="2"/>
  <c r="AH156" i="2"/>
  <c r="AG156" i="2"/>
  <c r="AF156" i="2"/>
  <c r="AE156" i="2"/>
  <c r="AD156" i="2"/>
  <c r="AC156" i="2"/>
  <c r="AB156" i="2"/>
  <c r="AA156" i="2"/>
  <c r="Z156" i="2"/>
  <c r="Y156" i="2"/>
  <c r="AK156" i="2" s="1"/>
  <c r="AP155" i="2"/>
  <c r="AO155" i="2"/>
  <c r="AH155" i="2"/>
  <c r="AG155" i="2"/>
  <c r="AF155" i="2"/>
  <c r="AE155" i="2"/>
  <c r="AD155" i="2"/>
  <c r="AC155" i="2"/>
  <c r="AB155" i="2"/>
  <c r="AA155" i="2"/>
  <c r="Z155" i="2"/>
  <c r="Y155" i="2"/>
  <c r="AK155" i="2" s="1"/>
  <c r="AP154" i="2"/>
  <c r="AO154" i="2"/>
  <c r="AH154" i="2"/>
  <c r="AG154" i="2"/>
  <c r="AF154" i="2"/>
  <c r="AE154" i="2"/>
  <c r="AD154" i="2"/>
  <c r="AC154" i="2"/>
  <c r="AB154" i="2"/>
  <c r="AA154" i="2"/>
  <c r="Z154" i="2"/>
  <c r="Y154" i="2"/>
  <c r="AK154" i="2" s="1"/>
  <c r="AP153" i="2"/>
  <c r="AO153" i="2"/>
  <c r="AH153" i="2"/>
  <c r="AG153" i="2"/>
  <c r="AF153" i="2"/>
  <c r="AE153" i="2"/>
  <c r="AD153" i="2"/>
  <c r="AC153" i="2"/>
  <c r="AB153" i="2"/>
  <c r="AA153" i="2"/>
  <c r="Z153" i="2"/>
  <c r="Y153" i="2"/>
  <c r="AK153" i="2" s="1"/>
  <c r="AP152" i="2"/>
  <c r="AO152" i="2"/>
  <c r="AH152" i="2"/>
  <c r="AG152" i="2"/>
  <c r="AF152" i="2"/>
  <c r="AE152" i="2"/>
  <c r="AD152" i="2"/>
  <c r="AC152" i="2"/>
  <c r="AB152" i="2"/>
  <c r="AA152" i="2"/>
  <c r="Z152" i="2"/>
  <c r="Y152" i="2"/>
  <c r="AK152" i="2" s="1"/>
  <c r="AP151" i="2"/>
  <c r="AO151" i="2"/>
  <c r="AH151" i="2"/>
  <c r="AG151" i="2"/>
  <c r="AF151" i="2"/>
  <c r="AE151" i="2"/>
  <c r="AD151" i="2"/>
  <c r="AC151" i="2"/>
  <c r="AB151" i="2"/>
  <c r="AA151" i="2"/>
  <c r="Z151" i="2"/>
  <c r="Y151" i="2"/>
  <c r="AK151" i="2" s="1"/>
  <c r="AN154" i="2" l="1"/>
  <c r="AN152" i="2"/>
  <c r="AM156" i="2"/>
  <c r="AN153" i="2"/>
  <c r="AN155" i="2"/>
  <c r="AN151" i="2"/>
  <c r="AM152" i="2"/>
  <c r="AI155" i="2"/>
  <c r="AI152" i="2"/>
  <c r="AM155" i="2"/>
  <c r="AI153" i="2"/>
  <c r="AQ153" i="2"/>
  <c r="AI156" i="2"/>
  <c r="AN156" i="2"/>
  <c r="AI151" i="2"/>
  <c r="AM151" i="2"/>
  <c r="AI154" i="2"/>
  <c r="AM154" i="2"/>
  <c r="AQ151" i="2"/>
  <c r="AQ152" i="2"/>
  <c r="AQ154" i="2"/>
  <c r="AQ155" i="2"/>
  <c r="AQ156" i="2"/>
  <c r="AL151" i="2"/>
  <c r="AL152" i="2"/>
  <c r="AL153" i="2"/>
  <c r="AL154" i="2"/>
  <c r="AL155" i="2"/>
  <c r="AL156" i="2"/>
  <c r="AM153" i="2"/>
  <c r="U156" i="2"/>
  <c r="U155" i="2"/>
  <c r="U154" i="2"/>
  <c r="U153" i="2"/>
  <c r="U152" i="2"/>
  <c r="U151" i="2"/>
  <c r="AP149" i="2"/>
  <c r="AO149" i="2"/>
  <c r="AH149" i="2"/>
  <c r="AG149" i="2"/>
  <c r="AL149" i="2" s="1"/>
  <c r="AF149" i="2"/>
  <c r="AE149" i="2"/>
  <c r="AD149" i="2"/>
  <c r="AC149" i="2"/>
  <c r="AB149" i="2"/>
  <c r="AA149" i="2"/>
  <c r="Z149" i="2"/>
  <c r="Y149" i="2"/>
  <c r="AK149" i="2" s="1"/>
  <c r="AP148" i="2"/>
  <c r="AO148" i="2"/>
  <c r="AH148" i="2"/>
  <c r="AG148" i="2"/>
  <c r="AL148" i="2" s="1"/>
  <c r="AF148" i="2"/>
  <c r="AE148" i="2"/>
  <c r="AD148" i="2"/>
  <c r="AC148" i="2"/>
  <c r="AB148" i="2"/>
  <c r="AA148" i="2"/>
  <c r="Z148" i="2"/>
  <c r="Y148" i="2"/>
  <c r="AK148" i="2" s="1"/>
  <c r="AP147" i="2"/>
  <c r="AO147" i="2"/>
  <c r="AH147" i="2"/>
  <c r="AG147" i="2"/>
  <c r="AL147" i="2" s="1"/>
  <c r="AF147" i="2"/>
  <c r="AE147" i="2"/>
  <c r="AD147" i="2"/>
  <c r="AC147" i="2"/>
  <c r="AB147" i="2"/>
  <c r="AA147" i="2"/>
  <c r="Z147" i="2"/>
  <c r="Y147" i="2"/>
  <c r="AK147" i="2" s="1"/>
  <c r="AP146" i="2"/>
  <c r="AO146" i="2"/>
  <c r="AH146" i="2"/>
  <c r="AG146" i="2"/>
  <c r="AL146" i="2" s="1"/>
  <c r="AF146" i="2"/>
  <c r="AE146" i="2"/>
  <c r="AD146" i="2"/>
  <c r="AC146" i="2"/>
  <c r="AB146" i="2"/>
  <c r="AA146" i="2"/>
  <c r="Z146" i="2"/>
  <c r="Y146" i="2"/>
  <c r="AK146" i="2" s="1"/>
  <c r="AP145" i="2"/>
  <c r="AO145" i="2"/>
  <c r="AH145" i="2"/>
  <c r="AG145" i="2"/>
  <c r="AL145" i="2" s="1"/>
  <c r="AF145" i="2"/>
  <c r="AE145" i="2"/>
  <c r="AD145" i="2"/>
  <c r="AC145" i="2"/>
  <c r="AB145" i="2"/>
  <c r="AA145" i="2"/>
  <c r="Z145" i="2"/>
  <c r="Y145" i="2"/>
  <c r="AK145" i="2" s="1"/>
  <c r="AP144" i="2"/>
  <c r="AO144" i="2"/>
  <c r="AH144" i="2"/>
  <c r="AG144" i="2"/>
  <c r="AL144" i="2" s="1"/>
  <c r="AF144" i="2"/>
  <c r="AE144" i="2"/>
  <c r="AD144" i="2"/>
  <c r="AC144" i="2"/>
  <c r="AB144" i="2"/>
  <c r="AA144" i="2"/>
  <c r="Z144" i="2"/>
  <c r="Y144" i="2"/>
  <c r="AK144" i="2" s="1"/>
  <c r="AP143" i="2"/>
  <c r="AO143" i="2"/>
  <c r="AH143" i="2"/>
  <c r="AG143" i="2"/>
  <c r="AL143" i="2" s="1"/>
  <c r="AF143" i="2"/>
  <c r="AE143" i="2"/>
  <c r="AD143" i="2"/>
  <c r="AC143" i="2"/>
  <c r="AB143" i="2"/>
  <c r="AA143" i="2"/>
  <c r="Z143" i="2"/>
  <c r="Y143" i="2"/>
  <c r="AK143" i="2" s="1"/>
  <c r="AP142" i="2"/>
  <c r="AO142" i="2"/>
  <c r="AH142" i="2"/>
  <c r="AG142" i="2"/>
  <c r="AL142" i="2" s="1"/>
  <c r="AF142" i="2"/>
  <c r="AE142" i="2"/>
  <c r="AD142" i="2"/>
  <c r="AC142" i="2"/>
  <c r="AB142" i="2"/>
  <c r="AA142" i="2"/>
  <c r="Z142" i="2"/>
  <c r="Y142" i="2"/>
  <c r="AK142" i="2" s="1"/>
  <c r="AP141" i="2"/>
  <c r="AO141" i="2"/>
  <c r="AH141" i="2"/>
  <c r="AG141" i="2"/>
  <c r="AL141" i="2" s="1"/>
  <c r="AF141" i="2"/>
  <c r="AE141" i="2"/>
  <c r="AD141" i="2"/>
  <c r="AC141" i="2"/>
  <c r="AB141" i="2"/>
  <c r="AA141" i="2"/>
  <c r="Z141" i="2"/>
  <c r="Y141" i="2"/>
  <c r="AK141" i="2" s="1"/>
  <c r="AP140" i="2"/>
  <c r="AO140" i="2"/>
  <c r="AH140" i="2"/>
  <c r="AG140" i="2"/>
  <c r="AL140" i="2" s="1"/>
  <c r="AF140" i="2"/>
  <c r="AE140" i="2"/>
  <c r="AD140" i="2"/>
  <c r="AC140" i="2"/>
  <c r="AB140" i="2"/>
  <c r="AA140" i="2"/>
  <c r="Z140" i="2"/>
  <c r="Y140" i="2"/>
  <c r="AK140" i="2" s="1"/>
  <c r="AP139" i="2"/>
  <c r="AO139" i="2"/>
  <c r="AH139" i="2"/>
  <c r="AG139" i="2"/>
  <c r="AL139" i="2" s="1"/>
  <c r="AF139" i="2"/>
  <c r="AE139" i="2"/>
  <c r="AD139" i="2"/>
  <c r="AC139" i="2"/>
  <c r="AB139" i="2"/>
  <c r="AA139" i="2"/>
  <c r="Z139" i="2"/>
  <c r="Y139" i="2"/>
  <c r="AK139" i="2" s="1"/>
  <c r="AP138" i="2"/>
  <c r="AO138" i="2"/>
  <c r="AH138" i="2"/>
  <c r="AG138" i="2"/>
  <c r="AL138" i="2" s="1"/>
  <c r="AF138" i="2"/>
  <c r="AE138" i="2"/>
  <c r="AD138" i="2"/>
  <c r="AC138" i="2"/>
  <c r="AB138" i="2"/>
  <c r="AA138" i="2"/>
  <c r="Z138" i="2"/>
  <c r="Y138" i="2"/>
  <c r="AK138" i="2" s="1"/>
  <c r="AP137" i="2"/>
  <c r="AO137" i="2"/>
  <c r="AH137" i="2"/>
  <c r="AG137" i="2"/>
  <c r="AL137" i="2" s="1"/>
  <c r="AF137" i="2"/>
  <c r="AE137" i="2"/>
  <c r="AD137" i="2"/>
  <c r="AC137" i="2"/>
  <c r="AB137" i="2"/>
  <c r="AA137" i="2"/>
  <c r="Z137" i="2"/>
  <c r="Y137" i="2"/>
  <c r="AK137" i="2" s="1"/>
  <c r="AP136" i="2"/>
  <c r="AO136" i="2"/>
  <c r="AH136" i="2"/>
  <c r="AG136" i="2"/>
  <c r="AL136" i="2" s="1"/>
  <c r="AF136" i="2"/>
  <c r="AE136" i="2"/>
  <c r="AD136" i="2"/>
  <c r="AC136" i="2"/>
  <c r="AB136" i="2"/>
  <c r="AA136" i="2"/>
  <c r="Z136" i="2"/>
  <c r="Y136" i="2"/>
  <c r="AK136" i="2" s="1"/>
  <c r="AP135" i="2"/>
  <c r="AO135" i="2"/>
  <c r="AH135" i="2"/>
  <c r="AG135" i="2"/>
  <c r="AL135" i="2" s="1"/>
  <c r="AF135" i="2"/>
  <c r="AE135" i="2"/>
  <c r="AD135" i="2"/>
  <c r="AC135" i="2"/>
  <c r="AB135" i="2"/>
  <c r="AA135" i="2"/>
  <c r="Z135" i="2"/>
  <c r="Y135" i="2"/>
  <c r="AK135" i="2" s="1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AN137" i="2" l="1"/>
  <c r="AN138" i="2"/>
  <c r="AN139" i="2"/>
  <c r="AN143" i="2"/>
  <c r="AQ149" i="2"/>
  <c r="AQ140" i="2"/>
  <c r="AN144" i="2"/>
  <c r="AN145" i="2"/>
  <c r="AN146" i="2"/>
  <c r="AQ137" i="2"/>
  <c r="AN149" i="2"/>
  <c r="AQ143" i="2"/>
  <c r="AQ146" i="2"/>
  <c r="AQ135" i="2"/>
  <c r="AQ141" i="2"/>
  <c r="AQ147" i="2"/>
  <c r="AQ136" i="2"/>
  <c r="AN140" i="2"/>
  <c r="AQ142" i="2"/>
  <c r="AQ148" i="2"/>
  <c r="AN135" i="2"/>
  <c r="AN141" i="2"/>
  <c r="AN147" i="2"/>
  <c r="AN136" i="2"/>
  <c r="AQ138" i="2"/>
  <c r="AN142" i="2"/>
  <c r="AQ144" i="2"/>
  <c r="AN148" i="2"/>
  <c r="AQ139" i="2"/>
  <c r="AQ145" i="2"/>
  <c r="AM135" i="2"/>
  <c r="AM138" i="2"/>
  <c r="AM139" i="2"/>
  <c r="AM141" i="2"/>
  <c r="AM142" i="2"/>
  <c r="AM143" i="2"/>
  <c r="AM144" i="2"/>
  <c r="AM145" i="2"/>
  <c r="AM147" i="2"/>
  <c r="AM148" i="2"/>
  <c r="AM149" i="2"/>
  <c r="AM137" i="2"/>
  <c r="AM140" i="2"/>
  <c r="AM136" i="2"/>
  <c r="AM146" i="2"/>
  <c r="AI136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35" i="2"/>
  <c r="AI137" i="2"/>
  <c r="AP134" i="2" l="1"/>
  <c r="AO134" i="2"/>
  <c r="AH134" i="2"/>
  <c r="AG134" i="2"/>
  <c r="AF134" i="2"/>
  <c r="AE134" i="2"/>
  <c r="AD134" i="2"/>
  <c r="AC134" i="2"/>
  <c r="AB134" i="2"/>
  <c r="AA134" i="2"/>
  <c r="Z134" i="2"/>
  <c r="Y134" i="2"/>
  <c r="AK134" i="2" s="1"/>
  <c r="AP133" i="2"/>
  <c r="AO133" i="2"/>
  <c r="AH133" i="2"/>
  <c r="AG133" i="2"/>
  <c r="AF133" i="2"/>
  <c r="AE133" i="2"/>
  <c r="AD133" i="2"/>
  <c r="AC133" i="2"/>
  <c r="AB133" i="2"/>
  <c r="AA133" i="2"/>
  <c r="Z133" i="2"/>
  <c r="Y133" i="2"/>
  <c r="AK133" i="2" s="1"/>
  <c r="AP132" i="2"/>
  <c r="AO132" i="2"/>
  <c r="AH132" i="2"/>
  <c r="AG132" i="2"/>
  <c r="AF132" i="2"/>
  <c r="AE132" i="2"/>
  <c r="AD132" i="2"/>
  <c r="AC132" i="2"/>
  <c r="AB132" i="2"/>
  <c r="AA132" i="2"/>
  <c r="Z132" i="2"/>
  <c r="Y132" i="2"/>
  <c r="AK132" i="2" s="1"/>
  <c r="AP131" i="2"/>
  <c r="AO131" i="2"/>
  <c r="AH131" i="2"/>
  <c r="AG131" i="2"/>
  <c r="AF131" i="2"/>
  <c r="AE131" i="2"/>
  <c r="AD131" i="2"/>
  <c r="AC131" i="2"/>
  <c r="AB131" i="2"/>
  <c r="AA131" i="2"/>
  <c r="Z131" i="2"/>
  <c r="Y131" i="2"/>
  <c r="AK131" i="2" s="1"/>
  <c r="AP130" i="2"/>
  <c r="AO130" i="2"/>
  <c r="AH130" i="2"/>
  <c r="AG130" i="2"/>
  <c r="AF130" i="2"/>
  <c r="AE130" i="2"/>
  <c r="AD130" i="2"/>
  <c r="AC130" i="2"/>
  <c r="AB130" i="2"/>
  <c r="AA130" i="2"/>
  <c r="Z130" i="2"/>
  <c r="Y130" i="2"/>
  <c r="AK130" i="2" s="1"/>
  <c r="U134" i="2"/>
  <c r="U133" i="2"/>
  <c r="U132" i="2"/>
  <c r="U131" i="2"/>
  <c r="U130" i="2"/>
  <c r="AN134" i="2" l="1"/>
  <c r="AQ130" i="2"/>
  <c r="AQ132" i="2"/>
  <c r="AQ134" i="2"/>
  <c r="AQ131" i="2"/>
  <c r="AQ133" i="2"/>
  <c r="AN131" i="2"/>
  <c r="AM130" i="2"/>
  <c r="AI132" i="2"/>
  <c r="AM133" i="2"/>
  <c r="AN132" i="2"/>
  <c r="AI130" i="2"/>
  <c r="AM131" i="2"/>
  <c r="AI133" i="2"/>
  <c r="AM134" i="2"/>
  <c r="AN130" i="2"/>
  <c r="AN133" i="2"/>
  <c r="AI131" i="2"/>
  <c r="AM132" i="2"/>
  <c r="AI134" i="2"/>
  <c r="AL130" i="2"/>
  <c r="AL131" i="2"/>
  <c r="AL132" i="2"/>
  <c r="AL133" i="2"/>
  <c r="AL134" i="2"/>
  <c r="AP128" i="2"/>
  <c r="AO128" i="2"/>
  <c r="AH128" i="2"/>
  <c r="AG128" i="2"/>
  <c r="AL128" i="2" s="1"/>
  <c r="AF128" i="2"/>
  <c r="AE128" i="2"/>
  <c r="AD128" i="2"/>
  <c r="AC128" i="2"/>
  <c r="AB128" i="2"/>
  <c r="AA128" i="2"/>
  <c r="Z128" i="2"/>
  <c r="Y128" i="2"/>
  <c r="AK128" i="2" s="1"/>
  <c r="AP127" i="2"/>
  <c r="AO127" i="2"/>
  <c r="AH127" i="2"/>
  <c r="AG127" i="2"/>
  <c r="AL127" i="2" s="1"/>
  <c r="AF127" i="2"/>
  <c r="AE127" i="2"/>
  <c r="AD127" i="2"/>
  <c r="AC127" i="2"/>
  <c r="AB127" i="2"/>
  <c r="AA127" i="2"/>
  <c r="Z127" i="2"/>
  <c r="Y127" i="2"/>
  <c r="AK127" i="2" s="1"/>
  <c r="AP126" i="2"/>
  <c r="AO126" i="2"/>
  <c r="AH126" i="2"/>
  <c r="AG126" i="2"/>
  <c r="AL126" i="2" s="1"/>
  <c r="AF126" i="2"/>
  <c r="AE126" i="2"/>
  <c r="AD126" i="2"/>
  <c r="AC126" i="2"/>
  <c r="AB126" i="2"/>
  <c r="AA126" i="2"/>
  <c r="Z126" i="2"/>
  <c r="Y126" i="2"/>
  <c r="AK126" i="2" s="1"/>
  <c r="AP125" i="2"/>
  <c r="AO125" i="2"/>
  <c r="AH125" i="2"/>
  <c r="AG125" i="2"/>
  <c r="AL125" i="2" s="1"/>
  <c r="AF125" i="2"/>
  <c r="AE125" i="2"/>
  <c r="AD125" i="2"/>
  <c r="AC125" i="2"/>
  <c r="AB125" i="2"/>
  <c r="AA125" i="2"/>
  <c r="Z125" i="2"/>
  <c r="Y125" i="2"/>
  <c r="AK125" i="2" s="1"/>
  <c r="AP124" i="2"/>
  <c r="AO124" i="2"/>
  <c r="AH124" i="2"/>
  <c r="AG124" i="2"/>
  <c r="AL124" i="2" s="1"/>
  <c r="AF124" i="2"/>
  <c r="AE124" i="2"/>
  <c r="AD124" i="2"/>
  <c r="AC124" i="2"/>
  <c r="AB124" i="2"/>
  <c r="AA124" i="2"/>
  <c r="Z124" i="2"/>
  <c r="Y124" i="2"/>
  <c r="AK124" i="2" s="1"/>
  <c r="AP123" i="2"/>
  <c r="AO123" i="2"/>
  <c r="AH123" i="2"/>
  <c r="AG123" i="2"/>
  <c r="AL123" i="2" s="1"/>
  <c r="AF123" i="2"/>
  <c r="AE123" i="2"/>
  <c r="AD123" i="2"/>
  <c r="AC123" i="2"/>
  <c r="AB123" i="2"/>
  <c r="AA123" i="2"/>
  <c r="Z123" i="2"/>
  <c r="Y123" i="2"/>
  <c r="AK123" i="2" s="1"/>
  <c r="AP122" i="2"/>
  <c r="AO122" i="2"/>
  <c r="AH122" i="2"/>
  <c r="AG122" i="2"/>
  <c r="AL122" i="2" s="1"/>
  <c r="AF122" i="2"/>
  <c r="AE122" i="2"/>
  <c r="AD122" i="2"/>
  <c r="AC122" i="2"/>
  <c r="AB122" i="2"/>
  <c r="AA122" i="2"/>
  <c r="Z122" i="2"/>
  <c r="Y122" i="2"/>
  <c r="AK122" i="2" s="1"/>
  <c r="AP121" i="2"/>
  <c r="AO121" i="2"/>
  <c r="AH121" i="2"/>
  <c r="AG121" i="2"/>
  <c r="AL121" i="2" s="1"/>
  <c r="AF121" i="2"/>
  <c r="AE121" i="2"/>
  <c r="AD121" i="2"/>
  <c r="AC121" i="2"/>
  <c r="AB121" i="2"/>
  <c r="AA121" i="2"/>
  <c r="Z121" i="2"/>
  <c r="Y121" i="2"/>
  <c r="AK121" i="2" s="1"/>
  <c r="AP120" i="2"/>
  <c r="AO120" i="2"/>
  <c r="AH120" i="2"/>
  <c r="AG120" i="2"/>
  <c r="AL120" i="2" s="1"/>
  <c r="AF120" i="2"/>
  <c r="AE120" i="2"/>
  <c r="AD120" i="2"/>
  <c r="AC120" i="2"/>
  <c r="AB120" i="2"/>
  <c r="AA120" i="2"/>
  <c r="Z120" i="2"/>
  <c r="Y120" i="2"/>
  <c r="AK120" i="2" s="1"/>
  <c r="AP119" i="2"/>
  <c r="AO119" i="2"/>
  <c r="AH119" i="2"/>
  <c r="AG119" i="2"/>
  <c r="AL119" i="2" s="1"/>
  <c r="AF119" i="2"/>
  <c r="AE119" i="2"/>
  <c r="AD119" i="2"/>
  <c r="AC119" i="2"/>
  <c r="AB119" i="2"/>
  <c r="AA119" i="2"/>
  <c r="Z119" i="2"/>
  <c r="Y119" i="2"/>
  <c r="AK119" i="2" s="1"/>
  <c r="AP118" i="2"/>
  <c r="AO118" i="2"/>
  <c r="AH118" i="2"/>
  <c r="AG118" i="2"/>
  <c r="AL118" i="2" s="1"/>
  <c r="AF118" i="2"/>
  <c r="AE118" i="2"/>
  <c r="AD118" i="2"/>
  <c r="AC118" i="2"/>
  <c r="AB118" i="2"/>
  <c r="AA118" i="2"/>
  <c r="Z118" i="2"/>
  <c r="Y118" i="2"/>
  <c r="AK118" i="2" s="1"/>
  <c r="AP117" i="2"/>
  <c r="AO117" i="2"/>
  <c r="AH117" i="2"/>
  <c r="AG117" i="2"/>
  <c r="AL117" i="2" s="1"/>
  <c r="AF117" i="2"/>
  <c r="AE117" i="2"/>
  <c r="AD117" i="2"/>
  <c r="AC117" i="2"/>
  <c r="AB117" i="2"/>
  <c r="AA117" i="2"/>
  <c r="Z117" i="2"/>
  <c r="Y117" i="2"/>
  <c r="AK117" i="2" s="1"/>
  <c r="AP116" i="2"/>
  <c r="AO116" i="2"/>
  <c r="AH116" i="2"/>
  <c r="AG116" i="2"/>
  <c r="AL116" i="2" s="1"/>
  <c r="AF116" i="2"/>
  <c r="AE116" i="2"/>
  <c r="AD116" i="2"/>
  <c r="AC116" i="2"/>
  <c r="AB116" i="2"/>
  <c r="AA116" i="2"/>
  <c r="Z116" i="2"/>
  <c r="Y116" i="2"/>
  <c r="AK116" i="2" s="1"/>
  <c r="AP115" i="2"/>
  <c r="AO115" i="2"/>
  <c r="AH115" i="2"/>
  <c r="AG115" i="2"/>
  <c r="AL115" i="2" s="1"/>
  <c r="AF115" i="2"/>
  <c r="AE115" i="2"/>
  <c r="AD115" i="2"/>
  <c r="AC115" i="2"/>
  <c r="AB115" i="2"/>
  <c r="AA115" i="2"/>
  <c r="Z115" i="2"/>
  <c r="Y115" i="2"/>
  <c r="AK115" i="2" s="1"/>
  <c r="AP114" i="2"/>
  <c r="AO114" i="2"/>
  <c r="AH114" i="2"/>
  <c r="AG114" i="2"/>
  <c r="AL114" i="2" s="1"/>
  <c r="AF114" i="2"/>
  <c r="AE114" i="2"/>
  <c r="AD114" i="2"/>
  <c r="AC114" i="2"/>
  <c r="AB114" i="2"/>
  <c r="AA114" i="2"/>
  <c r="Z114" i="2"/>
  <c r="Y114" i="2"/>
  <c r="AK114" i="2" s="1"/>
  <c r="AP113" i="2"/>
  <c r="AO113" i="2"/>
  <c r="AH113" i="2"/>
  <c r="AG113" i="2"/>
  <c r="AL113" i="2" s="1"/>
  <c r="AF113" i="2"/>
  <c r="AE113" i="2"/>
  <c r="AD113" i="2"/>
  <c r="AC113" i="2"/>
  <c r="AB113" i="2"/>
  <c r="AA113" i="2"/>
  <c r="Z113" i="2"/>
  <c r="Y113" i="2"/>
  <c r="AK113" i="2" s="1"/>
  <c r="AP112" i="2"/>
  <c r="AO112" i="2"/>
  <c r="AH112" i="2"/>
  <c r="AG112" i="2"/>
  <c r="AL112" i="2" s="1"/>
  <c r="AF112" i="2"/>
  <c r="AE112" i="2"/>
  <c r="AD112" i="2"/>
  <c r="AC112" i="2"/>
  <c r="AB112" i="2"/>
  <c r="AA112" i="2"/>
  <c r="Z112" i="2"/>
  <c r="Y112" i="2"/>
  <c r="AK112" i="2" s="1"/>
  <c r="AP111" i="2"/>
  <c r="AO111" i="2"/>
  <c r="AH111" i="2"/>
  <c r="AG111" i="2"/>
  <c r="AL111" i="2" s="1"/>
  <c r="AF111" i="2"/>
  <c r="AE111" i="2"/>
  <c r="AD111" i="2"/>
  <c r="AC111" i="2"/>
  <c r="AB111" i="2"/>
  <c r="AA111" i="2"/>
  <c r="Z111" i="2"/>
  <c r="Y111" i="2"/>
  <c r="AK111" i="2" s="1"/>
  <c r="AP110" i="2"/>
  <c r="AO110" i="2"/>
  <c r="AH110" i="2"/>
  <c r="AG110" i="2"/>
  <c r="AL110" i="2" s="1"/>
  <c r="AF110" i="2"/>
  <c r="AE110" i="2"/>
  <c r="AD110" i="2"/>
  <c r="AC110" i="2"/>
  <c r="AB110" i="2"/>
  <c r="AA110" i="2"/>
  <c r="Z110" i="2"/>
  <c r="Y110" i="2"/>
  <c r="AK110" i="2" s="1"/>
  <c r="AP109" i="2"/>
  <c r="AO109" i="2"/>
  <c r="AH109" i="2"/>
  <c r="AG109" i="2"/>
  <c r="AL109" i="2" s="1"/>
  <c r="AF109" i="2"/>
  <c r="AE109" i="2"/>
  <c r="AD109" i="2"/>
  <c r="AC109" i="2"/>
  <c r="AB109" i="2"/>
  <c r="AA109" i="2"/>
  <c r="Z109" i="2"/>
  <c r="Y109" i="2"/>
  <c r="AK109" i="2" s="1"/>
  <c r="AP108" i="2"/>
  <c r="AO108" i="2"/>
  <c r="AH108" i="2"/>
  <c r="AG108" i="2"/>
  <c r="AL108" i="2" s="1"/>
  <c r="AF108" i="2"/>
  <c r="AE108" i="2"/>
  <c r="AD108" i="2"/>
  <c r="AC108" i="2"/>
  <c r="AB108" i="2"/>
  <c r="AA108" i="2"/>
  <c r="Z108" i="2"/>
  <c r="Y108" i="2"/>
  <c r="AK108" i="2" s="1"/>
  <c r="AP107" i="2"/>
  <c r="AO107" i="2"/>
  <c r="AH107" i="2"/>
  <c r="AG107" i="2"/>
  <c r="AL107" i="2" s="1"/>
  <c r="AF107" i="2"/>
  <c r="AE107" i="2"/>
  <c r="AD107" i="2"/>
  <c r="AC107" i="2"/>
  <c r="AB107" i="2"/>
  <c r="AA107" i="2"/>
  <c r="Z107" i="2"/>
  <c r="Y107" i="2"/>
  <c r="AK107" i="2" s="1"/>
  <c r="AP106" i="2"/>
  <c r="AO106" i="2"/>
  <c r="AH106" i="2"/>
  <c r="AG106" i="2"/>
  <c r="AL106" i="2" s="1"/>
  <c r="AF106" i="2"/>
  <c r="AE106" i="2"/>
  <c r="AD106" i="2"/>
  <c r="AC106" i="2"/>
  <c r="AB106" i="2"/>
  <c r="AA106" i="2"/>
  <c r="Z106" i="2"/>
  <c r="Y106" i="2"/>
  <c r="AK106" i="2" s="1"/>
  <c r="AP105" i="2"/>
  <c r="AO105" i="2"/>
  <c r="AH105" i="2"/>
  <c r="AG105" i="2"/>
  <c r="AL105" i="2" s="1"/>
  <c r="AF105" i="2"/>
  <c r="AE105" i="2"/>
  <c r="AD105" i="2"/>
  <c r="AC105" i="2"/>
  <c r="AB105" i="2"/>
  <c r="AA105" i="2"/>
  <c r="Z105" i="2"/>
  <c r="Y105" i="2"/>
  <c r="AK105" i="2" s="1"/>
  <c r="AP104" i="2"/>
  <c r="AO104" i="2"/>
  <c r="AH104" i="2"/>
  <c r="AG104" i="2"/>
  <c r="AL104" i="2" s="1"/>
  <c r="AF104" i="2"/>
  <c r="AE104" i="2"/>
  <c r="AD104" i="2"/>
  <c r="AC104" i="2"/>
  <c r="AB104" i="2"/>
  <c r="AA104" i="2"/>
  <c r="Z104" i="2"/>
  <c r="Y104" i="2"/>
  <c r="AK104" i="2" s="1"/>
  <c r="AP103" i="2"/>
  <c r="AO103" i="2"/>
  <c r="AH103" i="2"/>
  <c r="AG103" i="2"/>
  <c r="AL103" i="2" s="1"/>
  <c r="AF103" i="2"/>
  <c r="AE103" i="2"/>
  <c r="AD103" i="2"/>
  <c r="AC103" i="2"/>
  <c r="AB103" i="2"/>
  <c r="AA103" i="2"/>
  <c r="Z103" i="2"/>
  <c r="Y103" i="2"/>
  <c r="AK103" i="2" s="1"/>
  <c r="AP102" i="2"/>
  <c r="AO102" i="2"/>
  <c r="AH102" i="2"/>
  <c r="AG102" i="2"/>
  <c r="AL102" i="2" s="1"/>
  <c r="AF102" i="2"/>
  <c r="AE102" i="2"/>
  <c r="AD102" i="2"/>
  <c r="AC102" i="2"/>
  <c r="AB102" i="2"/>
  <c r="AA102" i="2"/>
  <c r="Z102" i="2"/>
  <c r="Y102" i="2"/>
  <c r="AK102" i="2" s="1"/>
  <c r="AP101" i="2"/>
  <c r="AO101" i="2"/>
  <c r="AH101" i="2"/>
  <c r="AG101" i="2"/>
  <c r="AL101" i="2" s="1"/>
  <c r="AF101" i="2"/>
  <c r="AE101" i="2"/>
  <c r="AD101" i="2"/>
  <c r="AC101" i="2"/>
  <c r="AB101" i="2"/>
  <c r="AA101" i="2"/>
  <c r="Z101" i="2"/>
  <c r="Y101" i="2"/>
  <c r="AK101" i="2" s="1"/>
  <c r="AP100" i="2"/>
  <c r="AO100" i="2"/>
  <c r="AH100" i="2"/>
  <c r="AG100" i="2"/>
  <c r="AL100" i="2" s="1"/>
  <c r="AF100" i="2"/>
  <c r="AE100" i="2"/>
  <c r="AD100" i="2"/>
  <c r="AC100" i="2"/>
  <c r="AB100" i="2"/>
  <c r="AA100" i="2"/>
  <c r="Z100" i="2"/>
  <c r="Y100" i="2"/>
  <c r="AK100" i="2" s="1"/>
  <c r="AP99" i="2"/>
  <c r="AO99" i="2"/>
  <c r="AH99" i="2"/>
  <c r="AG99" i="2"/>
  <c r="AL99" i="2" s="1"/>
  <c r="AF99" i="2"/>
  <c r="AE99" i="2"/>
  <c r="AD99" i="2"/>
  <c r="AC99" i="2"/>
  <c r="AB99" i="2"/>
  <c r="AA99" i="2"/>
  <c r="Z99" i="2"/>
  <c r="Y99" i="2"/>
  <c r="AK99" i="2" s="1"/>
  <c r="AP98" i="2"/>
  <c r="AO98" i="2"/>
  <c r="AH98" i="2"/>
  <c r="AG98" i="2"/>
  <c r="AL98" i="2" s="1"/>
  <c r="AF98" i="2"/>
  <c r="AE98" i="2"/>
  <c r="AD98" i="2"/>
  <c r="AC98" i="2"/>
  <c r="AB98" i="2"/>
  <c r="AA98" i="2"/>
  <c r="Z98" i="2"/>
  <c r="Y98" i="2"/>
  <c r="AK98" i="2" s="1"/>
  <c r="AP97" i="2"/>
  <c r="AO97" i="2"/>
  <c r="AH97" i="2"/>
  <c r="AG97" i="2"/>
  <c r="AL97" i="2" s="1"/>
  <c r="AF97" i="2"/>
  <c r="AE97" i="2"/>
  <c r="AD97" i="2"/>
  <c r="AC97" i="2"/>
  <c r="AB97" i="2"/>
  <c r="AA97" i="2"/>
  <c r="Z97" i="2"/>
  <c r="Y97" i="2"/>
  <c r="AK97" i="2" s="1"/>
  <c r="AP96" i="2"/>
  <c r="AO96" i="2"/>
  <c r="AH96" i="2"/>
  <c r="AG96" i="2"/>
  <c r="AL96" i="2" s="1"/>
  <c r="AF96" i="2"/>
  <c r="AE96" i="2"/>
  <c r="AD96" i="2"/>
  <c r="AC96" i="2"/>
  <c r="AB96" i="2"/>
  <c r="AA96" i="2"/>
  <c r="Z96" i="2"/>
  <c r="Y96" i="2"/>
  <c r="AK96" i="2" s="1"/>
  <c r="AP95" i="2"/>
  <c r="AO95" i="2"/>
  <c r="AH95" i="2"/>
  <c r="AG95" i="2"/>
  <c r="AL95" i="2" s="1"/>
  <c r="AF95" i="2"/>
  <c r="AE95" i="2"/>
  <c r="AD95" i="2"/>
  <c r="AC95" i="2"/>
  <c r="AB95" i="2"/>
  <c r="AA95" i="2"/>
  <c r="Z95" i="2"/>
  <c r="Y95" i="2"/>
  <c r="AK95" i="2" s="1"/>
  <c r="AP94" i="2"/>
  <c r="AO94" i="2"/>
  <c r="AH94" i="2"/>
  <c r="AG94" i="2"/>
  <c r="AL94" i="2" s="1"/>
  <c r="AF94" i="2"/>
  <c r="AE94" i="2"/>
  <c r="AD94" i="2"/>
  <c r="AC94" i="2"/>
  <c r="AB94" i="2"/>
  <c r="AA94" i="2"/>
  <c r="Z94" i="2"/>
  <c r="Y94" i="2"/>
  <c r="AK94" i="2" s="1"/>
  <c r="AP93" i="2"/>
  <c r="AO93" i="2"/>
  <c r="AH93" i="2"/>
  <c r="AG93" i="2"/>
  <c r="AL93" i="2" s="1"/>
  <c r="AF93" i="2"/>
  <c r="AE93" i="2"/>
  <c r="AD93" i="2"/>
  <c r="AC93" i="2"/>
  <c r="AB93" i="2"/>
  <c r="AA93" i="2"/>
  <c r="Z93" i="2"/>
  <c r="Y93" i="2"/>
  <c r="AK93" i="2" s="1"/>
  <c r="AP92" i="2"/>
  <c r="AO92" i="2"/>
  <c r="AH92" i="2"/>
  <c r="AG92" i="2"/>
  <c r="AL92" i="2" s="1"/>
  <c r="AF92" i="2"/>
  <c r="AE92" i="2"/>
  <c r="AD92" i="2"/>
  <c r="AC92" i="2"/>
  <c r="AB92" i="2"/>
  <c r="AA92" i="2"/>
  <c r="Z92" i="2"/>
  <c r="Y92" i="2"/>
  <c r="AK92" i="2" s="1"/>
  <c r="AP91" i="2"/>
  <c r="AO91" i="2"/>
  <c r="AH91" i="2"/>
  <c r="AG91" i="2"/>
  <c r="AL91" i="2" s="1"/>
  <c r="AF91" i="2"/>
  <c r="AE91" i="2"/>
  <c r="AD91" i="2"/>
  <c r="AC91" i="2"/>
  <c r="AB91" i="2"/>
  <c r="AA91" i="2"/>
  <c r="Z91" i="2"/>
  <c r="Y91" i="2"/>
  <c r="AK91" i="2" s="1"/>
  <c r="AP90" i="2"/>
  <c r="AO90" i="2"/>
  <c r="AH90" i="2"/>
  <c r="AG90" i="2"/>
  <c r="AL90" i="2" s="1"/>
  <c r="AF90" i="2"/>
  <c r="AE90" i="2"/>
  <c r="AD90" i="2"/>
  <c r="AC90" i="2"/>
  <c r="AB90" i="2"/>
  <c r="AA90" i="2"/>
  <c r="Z90" i="2"/>
  <c r="Y90" i="2"/>
  <c r="AK90" i="2" s="1"/>
  <c r="AP89" i="2"/>
  <c r="AO89" i="2"/>
  <c r="AH89" i="2"/>
  <c r="AG89" i="2"/>
  <c r="AL89" i="2" s="1"/>
  <c r="AF89" i="2"/>
  <c r="AE89" i="2"/>
  <c r="AD89" i="2"/>
  <c r="AC89" i="2"/>
  <c r="AB89" i="2"/>
  <c r="AA89" i="2"/>
  <c r="Z89" i="2"/>
  <c r="Y89" i="2"/>
  <c r="AK89" i="2" s="1"/>
  <c r="AP88" i="2"/>
  <c r="AO88" i="2"/>
  <c r="AH88" i="2"/>
  <c r="AG88" i="2"/>
  <c r="AL88" i="2" s="1"/>
  <c r="AF88" i="2"/>
  <c r="AE88" i="2"/>
  <c r="AD88" i="2"/>
  <c r="AC88" i="2"/>
  <c r="AB88" i="2"/>
  <c r="AA88" i="2"/>
  <c r="Z88" i="2"/>
  <c r="Y88" i="2"/>
  <c r="AK88" i="2" s="1"/>
  <c r="AM93" i="2" l="1"/>
  <c r="AM96" i="2"/>
  <c r="AN102" i="2"/>
  <c r="AN108" i="2"/>
  <c r="AN120" i="2"/>
  <c r="AN126" i="2"/>
  <c r="AM108" i="2"/>
  <c r="AM114" i="2"/>
  <c r="AN96" i="2"/>
  <c r="AM102" i="2"/>
  <c r="AN114" i="2"/>
  <c r="AM120" i="2"/>
  <c r="AM88" i="2"/>
  <c r="AQ89" i="2"/>
  <c r="AM125" i="2"/>
  <c r="AQ126" i="2"/>
  <c r="AN97" i="2"/>
  <c r="AN99" i="2"/>
  <c r="AQ105" i="2"/>
  <c r="AN109" i="2"/>
  <c r="AN111" i="2"/>
  <c r="AQ117" i="2"/>
  <c r="AN121" i="2"/>
  <c r="AN123" i="2"/>
  <c r="AN88" i="2"/>
  <c r="AM91" i="2"/>
  <c r="AQ94" i="2"/>
  <c r="AM104" i="2"/>
  <c r="AM105" i="2"/>
  <c r="AQ106" i="2"/>
  <c r="AM116" i="2"/>
  <c r="AM117" i="2"/>
  <c r="AQ118" i="2"/>
  <c r="AN124" i="2"/>
  <c r="AM128" i="2"/>
  <c r="AQ99" i="2"/>
  <c r="AN105" i="2"/>
  <c r="AN115" i="2"/>
  <c r="AN117" i="2"/>
  <c r="AQ123" i="2"/>
  <c r="AN127" i="2"/>
  <c r="AN128" i="2"/>
  <c r="AN91" i="2"/>
  <c r="AN103" i="2"/>
  <c r="AQ88" i="2"/>
  <c r="AN92" i="2"/>
  <c r="AM98" i="2"/>
  <c r="AM99" i="2"/>
  <c r="AQ100" i="2"/>
  <c r="AM110" i="2"/>
  <c r="AQ112" i="2"/>
  <c r="AM122" i="2"/>
  <c r="AM123" i="2"/>
  <c r="AQ124" i="2"/>
  <c r="AQ111" i="2"/>
  <c r="AM89" i="2"/>
  <c r="AQ90" i="2"/>
  <c r="AN93" i="2"/>
  <c r="AM94" i="2"/>
  <c r="AQ95" i="2"/>
  <c r="AN98" i="2"/>
  <c r="AM100" i="2"/>
  <c r="AQ101" i="2"/>
  <c r="AN104" i="2"/>
  <c r="AM106" i="2"/>
  <c r="AQ107" i="2"/>
  <c r="AN110" i="2"/>
  <c r="AM112" i="2"/>
  <c r="AQ113" i="2"/>
  <c r="AN116" i="2"/>
  <c r="AM118" i="2"/>
  <c r="AQ119" i="2"/>
  <c r="AN122" i="2"/>
  <c r="AM124" i="2"/>
  <c r="AQ125" i="2"/>
  <c r="AM90" i="2"/>
  <c r="AQ91" i="2"/>
  <c r="AM95" i="2"/>
  <c r="AQ96" i="2"/>
  <c r="AM101" i="2"/>
  <c r="AQ102" i="2"/>
  <c r="AM107" i="2"/>
  <c r="AQ108" i="2"/>
  <c r="AM113" i="2"/>
  <c r="AQ114" i="2"/>
  <c r="AM119" i="2"/>
  <c r="AQ120" i="2"/>
  <c r="AM126" i="2"/>
  <c r="AQ127" i="2"/>
  <c r="AN89" i="2"/>
  <c r="AQ92" i="2"/>
  <c r="AN94" i="2"/>
  <c r="AQ97" i="2"/>
  <c r="AN100" i="2"/>
  <c r="AQ103" i="2"/>
  <c r="AN106" i="2"/>
  <c r="AQ109" i="2"/>
  <c r="AN112" i="2"/>
  <c r="AQ115" i="2"/>
  <c r="AN118" i="2"/>
  <c r="AQ121" i="2"/>
  <c r="AN90" i="2"/>
  <c r="AM92" i="2"/>
  <c r="AQ93" i="2"/>
  <c r="AN95" i="2"/>
  <c r="AM97" i="2"/>
  <c r="AQ98" i="2"/>
  <c r="AN101" i="2"/>
  <c r="AM103" i="2"/>
  <c r="AQ104" i="2"/>
  <c r="AN107" i="2"/>
  <c r="AM109" i="2"/>
  <c r="AQ110" i="2"/>
  <c r="AN113" i="2"/>
  <c r="AM115" i="2"/>
  <c r="AQ116" i="2"/>
  <c r="AN119" i="2"/>
  <c r="AM121" i="2"/>
  <c r="AQ122" i="2"/>
  <c r="AN125" i="2"/>
  <c r="AM127" i="2"/>
  <c r="AQ128" i="2"/>
  <c r="AM111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P70" i="2" l="1"/>
  <c r="AO70" i="2"/>
  <c r="AH70" i="2"/>
  <c r="AG70" i="2"/>
  <c r="AL70" i="2" s="1"/>
  <c r="AF70" i="2"/>
  <c r="AE70" i="2"/>
  <c r="AD70" i="2"/>
  <c r="AC70" i="2"/>
  <c r="AB70" i="2"/>
  <c r="AA70" i="2"/>
  <c r="Z70" i="2"/>
  <c r="Y70" i="2"/>
  <c r="AP69" i="2"/>
  <c r="AO69" i="2"/>
  <c r="AH69" i="2"/>
  <c r="AG69" i="2"/>
  <c r="AF69" i="2"/>
  <c r="AE69" i="2"/>
  <c r="AD69" i="2"/>
  <c r="AC69" i="2"/>
  <c r="AB69" i="2"/>
  <c r="AA69" i="2"/>
  <c r="Z69" i="2"/>
  <c r="Y69" i="2"/>
  <c r="AP68" i="2"/>
  <c r="AO68" i="2"/>
  <c r="AH68" i="2"/>
  <c r="AG68" i="2"/>
  <c r="AF68" i="2"/>
  <c r="AE68" i="2"/>
  <c r="AD68" i="2"/>
  <c r="AC68" i="2"/>
  <c r="AB68" i="2"/>
  <c r="AA68" i="2"/>
  <c r="Z68" i="2"/>
  <c r="Y68" i="2"/>
  <c r="AP67" i="2"/>
  <c r="AO67" i="2"/>
  <c r="AH67" i="2"/>
  <c r="AG67" i="2"/>
  <c r="AF67" i="2"/>
  <c r="AE67" i="2"/>
  <c r="AD67" i="2"/>
  <c r="AC67" i="2"/>
  <c r="AB67" i="2"/>
  <c r="AA67" i="2"/>
  <c r="Z67" i="2"/>
  <c r="Y67" i="2"/>
  <c r="AK67" i="2" s="1"/>
  <c r="AP66" i="2"/>
  <c r="AO66" i="2"/>
  <c r="AH66" i="2"/>
  <c r="AG66" i="2"/>
  <c r="AL66" i="2" s="1"/>
  <c r="AF66" i="2"/>
  <c r="AE66" i="2"/>
  <c r="AD66" i="2"/>
  <c r="AC66" i="2"/>
  <c r="AB66" i="2"/>
  <c r="AA66" i="2"/>
  <c r="Z66" i="2"/>
  <c r="Y66" i="2"/>
  <c r="AK66" i="2" s="1"/>
  <c r="AP65" i="2"/>
  <c r="AO65" i="2"/>
  <c r="AH65" i="2"/>
  <c r="AG65" i="2"/>
  <c r="AF65" i="2"/>
  <c r="AE65" i="2"/>
  <c r="AD65" i="2"/>
  <c r="AC65" i="2"/>
  <c r="AB65" i="2"/>
  <c r="AA65" i="2"/>
  <c r="Z65" i="2"/>
  <c r="Y65" i="2"/>
  <c r="AP64" i="2"/>
  <c r="AO64" i="2"/>
  <c r="AH64" i="2"/>
  <c r="AG64" i="2"/>
  <c r="AF64" i="2"/>
  <c r="AE64" i="2"/>
  <c r="AD64" i="2"/>
  <c r="AC64" i="2"/>
  <c r="AB64" i="2"/>
  <c r="AA64" i="2"/>
  <c r="Z64" i="2"/>
  <c r="Y64" i="2"/>
  <c r="AK64" i="2" s="1"/>
  <c r="AP63" i="2"/>
  <c r="AO63" i="2"/>
  <c r="AH63" i="2"/>
  <c r="AG63" i="2"/>
  <c r="AL63" i="2" s="1"/>
  <c r="AF63" i="2"/>
  <c r="AE63" i="2"/>
  <c r="AD63" i="2"/>
  <c r="AC63" i="2"/>
  <c r="AB63" i="2"/>
  <c r="AA63" i="2"/>
  <c r="Z63" i="2"/>
  <c r="Y63" i="2"/>
  <c r="AK63" i="2" s="1"/>
  <c r="AP62" i="2"/>
  <c r="AO62" i="2"/>
  <c r="AH62" i="2"/>
  <c r="AG62" i="2"/>
  <c r="AF62" i="2"/>
  <c r="AE62" i="2"/>
  <c r="AD62" i="2"/>
  <c r="AC62" i="2"/>
  <c r="AB62" i="2"/>
  <c r="AA62" i="2"/>
  <c r="Z62" i="2"/>
  <c r="Y62" i="2"/>
  <c r="AP61" i="2"/>
  <c r="AO61" i="2"/>
  <c r="AH61" i="2"/>
  <c r="AG61" i="2"/>
  <c r="AF61" i="2"/>
  <c r="AE61" i="2"/>
  <c r="AD61" i="2"/>
  <c r="AC61" i="2"/>
  <c r="AB61" i="2"/>
  <c r="AA61" i="2"/>
  <c r="Z61" i="2"/>
  <c r="Y61" i="2"/>
  <c r="AK61" i="2" s="1"/>
  <c r="AP85" i="2"/>
  <c r="AO85" i="2"/>
  <c r="AH85" i="2"/>
  <c r="AG85" i="2"/>
  <c r="AL85" i="2" s="1"/>
  <c r="AF85" i="2"/>
  <c r="AE85" i="2"/>
  <c r="AD85" i="2"/>
  <c r="AC85" i="2"/>
  <c r="AB85" i="2"/>
  <c r="AA85" i="2"/>
  <c r="Z85" i="2"/>
  <c r="Y85" i="2"/>
  <c r="AK85" i="2" s="1"/>
  <c r="AP84" i="2"/>
  <c r="AO84" i="2"/>
  <c r="AH84" i="2"/>
  <c r="AG84" i="2"/>
  <c r="AL84" i="2" s="1"/>
  <c r="AF84" i="2"/>
  <c r="AE84" i="2"/>
  <c r="AD84" i="2"/>
  <c r="AC84" i="2"/>
  <c r="AB84" i="2"/>
  <c r="AA84" i="2"/>
  <c r="Z84" i="2"/>
  <c r="Y84" i="2"/>
  <c r="AK84" i="2" s="1"/>
  <c r="AP83" i="2"/>
  <c r="AO83" i="2"/>
  <c r="AH83" i="2"/>
  <c r="AG83" i="2"/>
  <c r="AF83" i="2"/>
  <c r="AE83" i="2"/>
  <c r="AD83" i="2"/>
  <c r="AC83" i="2"/>
  <c r="AB83" i="2"/>
  <c r="AA83" i="2"/>
  <c r="Z83" i="2"/>
  <c r="Y83" i="2"/>
  <c r="AK83" i="2" s="1"/>
  <c r="AP82" i="2"/>
  <c r="AO82" i="2"/>
  <c r="AH82" i="2"/>
  <c r="AG82" i="2"/>
  <c r="AL82" i="2" s="1"/>
  <c r="AF82" i="2"/>
  <c r="AE82" i="2"/>
  <c r="AD82" i="2"/>
  <c r="AC82" i="2"/>
  <c r="AB82" i="2"/>
  <c r="AA82" i="2"/>
  <c r="Z82" i="2"/>
  <c r="Y82" i="2"/>
  <c r="AK82" i="2" s="1"/>
  <c r="AP81" i="2"/>
  <c r="AO81" i="2"/>
  <c r="AH81" i="2"/>
  <c r="AG81" i="2"/>
  <c r="AL81" i="2" s="1"/>
  <c r="AF81" i="2"/>
  <c r="AE81" i="2"/>
  <c r="AD81" i="2"/>
  <c r="AC81" i="2"/>
  <c r="AB81" i="2"/>
  <c r="AA81" i="2"/>
  <c r="Z81" i="2"/>
  <c r="Y81" i="2"/>
  <c r="AK81" i="2" s="1"/>
  <c r="AP80" i="2"/>
  <c r="AO80" i="2"/>
  <c r="AH80" i="2"/>
  <c r="AG80" i="2"/>
  <c r="AF80" i="2"/>
  <c r="AE80" i="2"/>
  <c r="AD80" i="2"/>
  <c r="AC80" i="2"/>
  <c r="AB80" i="2"/>
  <c r="AA80" i="2"/>
  <c r="Z80" i="2"/>
  <c r="Y80" i="2"/>
  <c r="AK80" i="2" s="1"/>
  <c r="AP79" i="2"/>
  <c r="AO79" i="2"/>
  <c r="AH79" i="2"/>
  <c r="AG79" i="2"/>
  <c r="AL79" i="2" s="1"/>
  <c r="AF79" i="2"/>
  <c r="AE79" i="2"/>
  <c r="AD79" i="2"/>
  <c r="AC79" i="2"/>
  <c r="AB79" i="2"/>
  <c r="AA79" i="2"/>
  <c r="Z79" i="2"/>
  <c r="Y79" i="2"/>
  <c r="AK79" i="2" s="1"/>
  <c r="AP78" i="2"/>
  <c r="AO78" i="2"/>
  <c r="AH78" i="2"/>
  <c r="AG78" i="2"/>
  <c r="AL78" i="2" s="1"/>
  <c r="AF78" i="2"/>
  <c r="AE78" i="2"/>
  <c r="AD78" i="2"/>
  <c r="AC78" i="2"/>
  <c r="AB78" i="2"/>
  <c r="AA78" i="2"/>
  <c r="Z78" i="2"/>
  <c r="Y78" i="2"/>
  <c r="AK78" i="2" s="1"/>
  <c r="AP77" i="2"/>
  <c r="AO77" i="2"/>
  <c r="AH77" i="2"/>
  <c r="AG77" i="2"/>
  <c r="AF77" i="2"/>
  <c r="AE77" i="2"/>
  <c r="AD77" i="2"/>
  <c r="AC77" i="2"/>
  <c r="AB77" i="2"/>
  <c r="AA77" i="2"/>
  <c r="Z77" i="2"/>
  <c r="Y77" i="2"/>
  <c r="AK77" i="2" s="1"/>
  <c r="AP76" i="2"/>
  <c r="AO76" i="2"/>
  <c r="AH76" i="2"/>
  <c r="AG76" i="2"/>
  <c r="AL76" i="2" s="1"/>
  <c r="AF76" i="2"/>
  <c r="AE76" i="2"/>
  <c r="AD76" i="2"/>
  <c r="AC76" i="2"/>
  <c r="AB76" i="2"/>
  <c r="AA76" i="2"/>
  <c r="Z76" i="2"/>
  <c r="Y76" i="2"/>
  <c r="AK76" i="2" s="1"/>
  <c r="AP75" i="2"/>
  <c r="AO75" i="2"/>
  <c r="AH75" i="2"/>
  <c r="AG75" i="2"/>
  <c r="AL75" i="2" s="1"/>
  <c r="AF75" i="2"/>
  <c r="AE75" i="2"/>
  <c r="AD75" i="2"/>
  <c r="AC75" i="2"/>
  <c r="AB75" i="2"/>
  <c r="AA75" i="2"/>
  <c r="Z75" i="2"/>
  <c r="Y75" i="2"/>
  <c r="AK75" i="2" s="1"/>
  <c r="AP74" i="2"/>
  <c r="AO74" i="2"/>
  <c r="AH74" i="2"/>
  <c r="AG74" i="2"/>
  <c r="AL74" i="2" s="1"/>
  <c r="AF74" i="2"/>
  <c r="AE74" i="2"/>
  <c r="AD74" i="2"/>
  <c r="AC74" i="2"/>
  <c r="AB74" i="2"/>
  <c r="AA74" i="2"/>
  <c r="Z74" i="2"/>
  <c r="Y74" i="2"/>
  <c r="AK74" i="2" s="1"/>
  <c r="AP73" i="2"/>
  <c r="AO73" i="2"/>
  <c r="AH73" i="2"/>
  <c r="AG73" i="2"/>
  <c r="AF73" i="2"/>
  <c r="AE73" i="2"/>
  <c r="AD73" i="2"/>
  <c r="AC73" i="2"/>
  <c r="AB73" i="2"/>
  <c r="AA73" i="2"/>
  <c r="Z73" i="2"/>
  <c r="Y73" i="2"/>
  <c r="AK73" i="2" s="1"/>
  <c r="AP72" i="2"/>
  <c r="AO72" i="2"/>
  <c r="AH72" i="2"/>
  <c r="AG72" i="2"/>
  <c r="AL72" i="2" s="1"/>
  <c r="AF72" i="2"/>
  <c r="AE72" i="2"/>
  <c r="AD72" i="2"/>
  <c r="AC72" i="2"/>
  <c r="AB72" i="2"/>
  <c r="AA72" i="2"/>
  <c r="Z72" i="2"/>
  <c r="Y72" i="2"/>
  <c r="AK72" i="2" s="1"/>
  <c r="AP71" i="2"/>
  <c r="AO71" i="2"/>
  <c r="AH71" i="2"/>
  <c r="AG71" i="2"/>
  <c r="AF71" i="2"/>
  <c r="AE71" i="2"/>
  <c r="AD71" i="2"/>
  <c r="AC71" i="2"/>
  <c r="AB71" i="2"/>
  <c r="AA71" i="2"/>
  <c r="Z71" i="2"/>
  <c r="Y71" i="2"/>
  <c r="AK71" i="2" s="1"/>
  <c r="AP60" i="2"/>
  <c r="AO60" i="2"/>
  <c r="AH60" i="2"/>
  <c r="AG60" i="2"/>
  <c r="AL60" i="2" s="1"/>
  <c r="AF60" i="2"/>
  <c r="AE60" i="2"/>
  <c r="AD60" i="2"/>
  <c r="AC60" i="2"/>
  <c r="AB60" i="2"/>
  <c r="AA60" i="2"/>
  <c r="Z60" i="2"/>
  <c r="Y60" i="2"/>
  <c r="AK60" i="2" s="1"/>
  <c r="U70" i="2"/>
  <c r="V70" i="2" s="1"/>
  <c r="U69" i="2"/>
  <c r="V69" i="2" s="1"/>
  <c r="U68" i="2"/>
  <c r="V68" i="2" s="1"/>
  <c r="U67" i="2"/>
  <c r="V67" i="2" s="1"/>
  <c r="U66" i="2"/>
  <c r="V66" i="2" s="1"/>
  <c r="U65" i="2"/>
  <c r="V65" i="2" s="1"/>
  <c r="U64" i="2"/>
  <c r="V64" i="2" s="1"/>
  <c r="U63" i="2"/>
  <c r="V63" i="2" s="1"/>
  <c r="U62" i="2"/>
  <c r="V62" i="2" s="1"/>
  <c r="U61" i="2"/>
  <c r="V61" i="2" s="1"/>
  <c r="U85" i="2"/>
  <c r="V85" i="2" s="1"/>
  <c r="U84" i="2"/>
  <c r="V84" i="2" s="1"/>
  <c r="U83" i="2"/>
  <c r="V83" i="2" s="1"/>
  <c r="U82" i="2"/>
  <c r="V82" i="2" s="1"/>
  <c r="U81" i="2"/>
  <c r="V81" i="2" s="1"/>
  <c r="U80" i="2"/>
  <c r="V80" i="2" s="1"/>
  <c r="U79" i="2"/>
  <c r="V79" i="2" s="1"/>
  <c r="U78" i="2"/>
  <c r="V78" i="2" s="1"/>
  <c r="U77" i="2"/>
  <c r="V77" i="2" s="1"/>
  <c r="U76" i="2"/>
  <c r="V76" i="2" s="1"/>
  <c r="U75" i="2"/>
  <c r="V75" i="2" s="1"/>
  <c r="U74" i="2"/>
  <c r="V74" i="2" s="1"/>
  <c r="U73" i="2"/>
  <c r="V73" i="2" s="1"/>
  <c r="U72" i="2"/>
  <c r="V72" i="2" s="1"/>
  <c r="U71" i="2"/>
  <c r="V71" i="2" s="1"/>
  <c r="U60" i="2"/>
  <c r="V60" i="2" s="1"/>
  <c r="U58" i="2"/>
  <c r="V58" i="2" s="1"/>
  <c r="U57" i="2"/>
  <c r="V57" i="2" s="1"/>
  <c r="U56" i="2"/>
  <c r="V56" i="2" s="1"/>
  <c r="U55" i="2"/>
  <c r="V55" i="2" s="1"/>
  <c r="U54" i="2"/>
  <c r="V54" i="2" s="1"/>
  <c r="U53" i="2"/>
  <c r="V53" i="2" s="1"/>
  <c r="U52" i="2"/>
  <c r="V52" i="2" s="1"/>
  <c r="U51" i="2"/>
  <c r="V51" i="2" s="1"/>
  <c r="U50" i="2"/>
  <c r="V50" i="2" s="1"/>
  <c r="U49" i="2"/>
  <c r="V49" i="2" s="1"/>
  <c r="U48" i="2"/>
  <c r="V48" i="2" s="1"/>
  <c r="U47" i="2"/>
  <c r="V47" i="2" s="1"/>
  <c r="U46" i="2"/>
  <c r="V46" i="2" s="1"/>
  <c r="U45" i="2"/>
  <c r="V45" i="2" s="1"/>
  <c r="U44" i="2"/>
  <c r="V44" i="2" s="1"/>
  <c r="U43" i="2"/>
  <c r="V43" i="2" s="1"/>
  <c r="U42" i="2"/>
  <c r="V42" i="2" s="1"/>
  <c r="U41" i="2"/>
  <c r="V41" i="2" s="1"/>
  <c r="U40" i="2"/>
  <c r="V40" i="2" s="1"/>
  <c r="U39" i="2"/>
  <c r="V39" i="2" s="1"/>
  <c r="U38" i="2"/>
  <c r="V38" i="2" s="1"/>
  <c r="U37" i="2"/>
  <c r="V37" i="2" s="1"/>
  <c r="U36" i="2"/>
  <c r="V36" i="2" s="1"/>
  <c r="U35" i="2"/>
  <c r="V35" i="2" s="1"/>
  <c r="U34" i="2"/>
  <c r="V34" i="2" s="1"/>
  <c r="U33" i="2"/>
  <c r="V33" i="2" s="1"/>
  <c r="U32" i="2"/>
  <c r="V32" i="2" s="1"/>
  <c r="U31" i="2"/>
  <c r="V31" i="2" s="1"/>
  <c r="U30" i="2"/>
  <c r="V30" i="2" s="1"/>
  <c r="U29" i="2"/>
  <c r="V29" i="2" s="1"/>
  <c r="U28" i="2"/>
  <c r="V28" i="2" s="1"/>
  <c r="U27" i="2"/>
  <c r="V27" i="2" s="1"/>
  <c r="U26" i="2"/>
  <c r="V26" i="2" s="1"/>
  <c r="U25" i="2"/>
  <c r="V25" i="2" s="1"/>
  <c r="U24" i="2"/>
  <c r="V24" i="2" s="1"/>
  <c r="U23" i="2"/>
  <c r="V23" i="2" s="1"/>
  <c r="U22" i="2"/>
  <c r="V22" i="2" s="1"/>
  <c r="U21" i="2"/>
  <c r="V21" i="2" s="1"/>
  <c r="U20" i="2"/>
  <c r="V20" i="2" s="1"/>
  <c r="U19" i="2"/>
  <c r="V19" i="2" s="1"/>
  <c r="U18" i="2"/>
  <c r="V18" i="2" s="1"/>
  <c r="U17" i="2"/>
  <c r="V17" i="2" s="1"/>
  <c r="U16" i="2"/>
  <c r="V16" i="2" s="1"/>
  <c r="U15" i="2"/>
  <c r="V15" i="2" s="1"/>
  <c r="U14" i="2"/>
  <c r="V14" i="2" s="1"/>
  <c r="U13" i="2"/>
  <c r="V13" i="2" s="1"/>
  <c r="U12" i="2"/>
  <c r="V12" i="2" s="1"/>
  <c r="U11" i="2"/>
  <c r="V11" i="2" s="1"/>
  <c r="U10" i="2"/>
  <c r="V10" i="2" s="1"/>
  <c r="U9" i="2"/>
  <c r="V9" i="2" s="1"/>
  <c r="U8" i="2"/>
  <c r="V8" i="2" s="1"/>
  <c r="U7" i="2"/>
  <c r="V7" i="2" s="1"/>
  <c r="U6" i="2"/>
  <c r="V6" i="2" s="1"/>
  <c r="AP58" i="2"/>
  <c r="AO58" i="2"/>
  <c r="AP57" i="2"/>
  <c r="AO57" i="2"/>
  <c r="AP56" i="2"/>
  <c r="AO56" i="2"/>
  <c r="AP55" i="2"/>
  <c r="AO55" i="2"/>
  <c r="AP54" i="2"/>
  <c r="AO54" i="2"/>
  <c r="AP53" i="2"/>
  <c r="AO53" i="2"/>
  <c r="AP52" i="2"/>
  <c r="AO52" i="2"/>
  <c r="AP51" i="2"/>
  <c r="AO51" i="2"/>
  <c r="AP50" i="2"/>
  <c r="AO50" i="2"/>
  <c r="AP49" i="2"/>
  <c r="AO49" i="2"/>
  <c r="AP48" i="2"/>
  <c r="AO48" i="2"/>
  <c r="AP47" i="2"/>
  <c r="AO47" i="2"/>
  <c r="AP46" i="2"/>
  <c r="AO46" i="2"/>
  <c r="AP45" i="2"/>
  <c r="AO45" i="2"/>
  <c r="AP44" i="2"/>
  <c r="AO44" i="2"/>
  <c r="AP43" i="2"/>
  <c r="AO43" i="2"/>
  <c r="AP42" i="2"/>
  <c r="AO42" i="2"/>
  <c r="AP41" i="2"/>
  <c r="AO41" i="2"/>
  <c r="AP40" i="2"/>
  <c r="AO40" i="2"/>
  <c r="AP39" i="2"/>
  <c r="AO39" i="2"/>
  <c r="AP38" i="2"/>
  <c r="AO38" i="2"/>
  <c r="AP37" i="2"/>
  <c r="AO37" i="2"/>
  <c r="AP36" i="2"/>
  <c r="AO36" i="2"/>
  <c r="AP35" i="2"/>
  <c r="AO35" i="2"/>
  <c r="AP34" i="2"/>
  <c r="AO34" i="2"/>
  <c r="AP33" i="2"/>
  <c r="AO33" i="2"/>
  <c r="AP32" i="2"/>
  <c r="AO32" i="2"/>
  <c r="AP31" i="2"/>
  <c r="AO31" i="2"/>
  <c r="AP30" i="2"/>
  <c r="AO30" i="2"/>
  <c r="AP29" i="2"/>
  <c r="AO29" i="2"/>
  <c r="AP28" i="2"/>
  <c r="AO28" i="2"/>
  <c r="AP27" i="2"/>
  <c r="AO27" i="2"/>
  <c r="AP26" i="2"/>
  <c r="AO26" i="2"/>
  <c r="AP25" i="2"/>
  <c r="AO25" i="2"/>
  <c r="AP24" i="2"/>
  <c r="AO24" i="2"/>
  <c r="AP23" i="2"/>
  <c r="AO23" i="2"/>
  <c r="AP22" i="2"/>
  <c r="AO22" i="2"/>
  <c r="AP21" i="2"/>
  <c r="AO21" i="2"/>
  <c r="AP20" i="2"/>
  <c r="AO20" i="2"/>
  <c r="AP19" i="2"/>
  <c r="AO19" i="2"/>
  <c r="AP18" i="2"/>
  <c r="AO18" i="2"/>
  <c r="AP17" i="2"/>
  <c r="AO17" i="2"/>
  <c r="AP16" i="2"/>
  <c r="AO16" i="2"/>
  <c r="AP15" i="2"/>
  <c r="AO15" i="2"/>
  <c r="AP14" i="2"/>
  <c r="AO14" i="2"/>
  <c r="AP13" i="2"/>
  <c r="AO13" i="2"/>
  <c r="AP12" i="2"/>
  <c r="AO12" i="2"/>
  <c r="AP11" i="2"/>
  <c r="AO11" i="2"/>
  <c r="AP10" i="2"/>
  <c r="AO10" i="2"/>
  <c r="AP9" i="2"/>
  <c r="AO9" i="2"/>
  <c r="AP8" i="2"/>
  <c r="AO8" i="2"/>
  <c r="AP7" i="2"/>
  <c r="AO7" i="2"/>
  <c r="AP6" i="2"/>
  <c r="AO6" i="2"/>
  <c r="AH58" i="2"/>
  <c r="AG58" i="2"/>
  <c r="AF58" i="2"/>
  <c r="AE58" i="2"/>
  <c r="AD58" i="2"/>
  <c r="AC58" i="2"/>
  <c r="AB58" i="2"/>
  <c r="AA58" i="2"/>
  <c r="Z58" i="2"/>
  <c r="Y58" i="2"/>
  <c r="AH57" i="2"/>
  <c r="AG57" i="2"/>
  <c r="AF57" i="2"/>
  <c r="AE57" i="2"/>
  <c r="AD57" i="2"/>
  <c r="AC57" i="2"/>
  <c r="AB57" i="2"/>
  <c r="AA57" i="2"/>
  <c r="Z57" i="2"/>
  <c r="Y57" i="2"/>
  <c r="AH56" i="2"/>
  <c r="AG56" i="2"/>
  <c r="AF56" i="2"/>
  <c r="AE56" i="2"/>
  <c r="AD56" i="2"/>
  <c r="AC56" i="2"/>
  <c r="AB56" i="2"/>
  <c r="AA56" i="2"/>
  <c r="Z56" i="2"/>
  <c r="Y56" i="2"/>
  <c r="AH55" i="2"/>
  <c r="AG55" i="2"/>
  <c r="AF55" i="2"/>
  <c r="AE55" i="2"/>
  <c r="AD55" i="2"/>
  <c r="AC55" i="2"/>
  <c r="AB55" i="2"/>
  <c r="AA55" i="2"/>
  <c r="Z55" i="2"/>
  <c r="Y55" i="2"/>
  <c r="AK55" i="2" s="1"/>
  <c r="AH54" i="2"/>
  <c r="AG54" i="2"/>
  <c r="AF54" i="2"/>
  <c r="AE54" i="2"/>
  <c r="AD54" i="2"/>
  <c r="AC54" i="2"/>
  <c r="AB54" i="2"/>
  <c r="AA54" i="2"/>
  <c r="Z54" i="2"/>
  <c r="Y54" i="2"/>
  <c r="AH53" i="2"/>
  <c r="AG53" i="2"/>
  <c r="AF53" i="2"/>
  <c r="AE53" i="2"/>
  <c r="AD53" i="2"/>
  <c r="AC53" i="2"/>
  <c r="AB53" i="2"/>
  <c r="AA53" i="2"/>
  <c r="Z53" i="2"/>
  <c r="Y53" i="2"/>
  <c r="AH52" i="2"/>
  <c r="AG52" i="2"/>
  <c r="AF52" i="2"/>
  <c r="AE52" i="2"/>
  <c r="AD52" i="2"/>
  <c r="AC52" i="2"/>
  <c r="AB52" i="2"/>
  <c r="AA52" i="2"/>
  <c r="Z52" i="2"/>
  <c r="Y52" i="2"/>
  <c r="AK52" i="2" s="1"/>
  <c r="AH51" i="2"/>
  <c r="AG51" i="2"/>
  <c r="AF51" i="2"/>
  <c r="AE51" i="2"/>
  <c r="AD51" i="2"/>
  <c r="AC51" i="2"/>
  <c r="AB51" i="2"/>
  <c r="AA51" i="2"/>
  <c r="Z51" i="2"/>
  <c r="Y51" i="2"/>
  <c r="AK51" i="2" s="1"/>
  <c r="AH50" i="2"/>
  <c r="AG50" i="2"/>
  <c r="AF50" i="2"/>
  <c r="AE50" i="2"/>
  <c r="AD50" i="2"/>
  <c r="AC50" i="2"/>
  <c r="AB50" i="2"/>
  <c r="AA50" i="2"/>
  <c r="Z50" i="2"/>
  <c r="Y50" i="2"/>
  <c r="AH49" i="2"/>
  <c r="AG49" i="2"/>
  <c r="AF49" i="2"/>
  <c r="AE49" i="2"/>
  <c r="AD49" i="2"/>
  <c r="AC49" i="2"/>
  <c r="AB49" i="2"/>
  <c r="AA49" i="2"/>
  <c r="Z49" i="2"/>
  <c r="Y49" i="2"/>
  <c r="AH48" i="2"/>
  <c r="AG48" i="2"/>
  <c r="AF48" i="2"/>
  <c r="AE48" i="2"/>
  <c r="AD48" i="2"/>
  <c r="AC48" i="2"/>
  <c r="AB48" i="2"/>
  <c r="AA48" i="2"/>
  <c r="Z48" i="2"/>
  <c r="Y48" i="2"/>
  <c r="AK48" i="2" s="1"/>
  <c r="AH47" i="2"/>
  <c r="AG47" i="2"/>
  <c r="AF47" i="2"/>
  <c r="AE47" i="2"/>
  <c r="AD47" i="2"/>
  <c r="AC47" i="2"/>
  <c r="AB47" i="2"/>
  <c r="AA47" i="2"/>
  <c r="Z47" i="2"/>
  <c r="Y47" i="2"/>
  <c r="AH46" i="2"/>
  <c r="AG46" i="2"/>
  <c r="AF46" i="2"/>
  <c r="AE46" i="2"/>
  <c r="AD46" i="2"/>
  <c r="AC46" i="2"/>
  <c r="AB46" i="2"/>
  <c r="AA46" i="2"/>
  <c r="Z46" i="2"/>
  <c r="Y46" i="2"/>
  <c r="AH45" i="2"/>
  <c r="AG45" i="2"/>
  <c r="AF45" i="2"/>
  <c r="AE45" i="2"/>
  <c r="AD45" i="2"/>
  <c r="AC45" i="2"/>
  <c r="AB45" i="2"/>
  <c r="AA45" i="2"/>
  <c r="Z45" i="2"/>
  <c r="Y45" i="2"/>
  <c r="AK45" i="2" s="1"/>
  <c r="AH44" i="2"/>
  <c r="AG44" i="2"/>
  <c r="AF44" i="2"/>
  <c r="AE44" i="2"/>
  <c r="AD44" i="2"/>
  <c r="AC44" i="2"/>
  <c r="AB44" i="2"/>
  <c r="AA44" i="2"/>
  <c r="Z44" i="2"/>
  <c r="Y44" i="2"/>
  <c r="AH43" i="2"/>
  <c r="AG43" i="2"/>
  <c r="AF43" i="2"/>
  <c r="AE43" i="2"/>
  <c r="AD43" i="2"/>
  <c r="AC43" i="2"/>
  <c r="AB43" i="2"/>
  <c r="AA43" i="2"/>
  <c r="Z43" i="2"/>
  <c r="Y43" i="2"/>
  <c r="AH42" i="2"/>
  <c r="AG42" i="2"/>
  <c r="AF42" i="2"/>
  <c r="AE42" i="2"/>
  <c r="AD42" i="2"/>
  <c r="AC42" i="2"/>
  <c r="AB42" i="2"/>
  <c r="AA42" i="2"/>
  <c r="Z42" i="2"/>
  <c r="Y42" i="2"/>
  <c r="AK42" i="2" s="1"/>
  <c r="AH41" i="2"/>
  <c r="AG41" i="2"/>
  <c r="AF41" i="2"/>
  <c r="AE41" i="2"/>
  <c r="AD41" i="2"/>
  <c r="AC41" i="2"/>
  <c r="AB41" i="2"/>
  <c r="AA41" i="2"/>
  <c r="Z41" i="2"/>
  <c r="Y41" i="2"/>
  <c r="AH40" i="2"/>
  <c r="AG40" i="2"/>
  <c r="AF40" i="2"/>
  <c r="AE40" i="2"/>
  <c r="AD40" i="2"/>
  <c r="AC40" i="2"/>
  <c r="AB40" i="2"/>
  <c r="AA40" i="2"/>
  <c r="Z40" i="2"/>
  <c r="Y40" i="2"/>
  <c r="AH39" i="2"/>
  <c r="AG39" i="2"/>
  <c r="AF39" i="2"/>
  <c r="AE39" i="2"/>
  <c r="AD39" i="2"/>
  <c r="AC39" i="2"/>
  <c r="AB39" i="2"/>
  <c r="AA39" i="2"/>
  <c r="Z39" i="2"/>
  <c r="Y39" i="2"/>
  <c r="AK39" i="2" s="1"/>
  <c r="AH38" i="2"/>
  <c r="AG38" i="2"/>
  <c r="AF38" i="2"/>
  <c r="AE38" i="2"/>
  <c r="AD38" i="2"/>
  <c r="AC38" i="2"/>
  <c r="AB38" i="2"/>
  <c r="AA38" i="2"/>
  <c r="Z38" i="2"/>
  <c r="Y38" i="2"/>
  <c r="AH37" i="2"/>
  <c r="AG37" i="2"/>
  <c r="AF37" i="2"/>
  <c r="AE37" i="2"/>
  <c r="AD37" i="2"/>
  <c r="AC37" i="2"/>
  <c r="AB37" i="2"/>
  <c r="AA37" i="2"/>
  <c r="Z37" i="2"/>
  <c r="Y37" i="2"/>
  <c r="AH36" i="2"/>
  <c r="AG36" i="2"/>
  <c r="AF36" i="2"/>
  <c r="AE36" i="2"/>
  <c r="AD36" i="2"/>
  <c r="AC36" i="2"/>
  <c r="AB36" i="2"/>
  <c r="AA36" i="2"/>
  <c r="Z36" i="2"/>
  <c r="Y36" i="2"/>
  <c r="AK36" i="2" s="1"/>
  <c r="AH35" i="2"/>
  <c r="AG35" i="2"/>
  <c r="AF35" i="2"/>
  <c r="AE35" i="2"/>
  <c r="AD35" i="2"/>
  <c r="AC35" i="2"/>
  <c r="AB35" i="2"/>
  <c r="AA35" i="2"/>
  <c r="Z35" i="2"/>
  <c r="Y35" i="2"/>
  <c r="AH34" i="2"/>
  <c r="AG34" i="2"/>
  <c r="AF34" i="2"/>
  <c r="AE34" i="2"/>
  <c r="AD34" i="2"/>
  <c r="AC34" i="2"/>
  <c r="AB34" i="2"/>
  <c r="AA34" i="2"/>
  <c r="Z34" i="2"/>
  <c r="Y34" i="2"/>
  <c r="AK34" i="2" s="1"/>
  <c r="AH33" i="2"/>
  <c r="AG33" i="2"/>
  <c r="AF33" i="2"/>
  <c r="AE33" i="2"/>
  <c r="AD33" i="2"/>
  <c r="AC33" i="2"/>
  <c r="AB33" i="2"/>
  <c r="AA33" i="2"/>
  <c r="Z33" i="2"/>
  <c r="Y33" i="2"/>
  <c r="AK33" i="2" s="1"/>
  <c r="AH32" i="2"/>
  <c r="AG32" i="2"/>
  <c r="AF32" i="2"/>
  <c r="AE32" i="2"/>
  <c r="AD32" i="2"/>
  <c r="AC32" i="2"/>
  <c r="AB32" i="2"/>
  <c r="AA32" i="2"/>
  <c r="Z32" i="2"/>
  <c r="Y32" i="2"/>
  <c r="AH31" i="2"/>
  <c r="AG31" i="2"/>
  <c r="AF31" i="2"/>
  <c r="AE31" i="2"/>
  <c r="AD31" i="2"/>
  <c r="AC31" i="2"/>
  <c r="AB31" i="2"/>
  <c r="AA31" i="2"/>
  <c r="Z31" i="2"/>
  <c r="Y31" i="2"/>
  <c r="AH30" i="2"/>
  <c r="AG30" i="2"/>
  <c r="AF30" i="2"/>
  <c r="AE30" i="2"/>
  <c r="AD30" i="2"/>
  <c r="AC30" i="2"/>
  <c r="AB30" i="2"/>
  <c r="AA30" i="2"/>
  <c r="Z30" i="2"/>
  <c r="Y30" i="2"/>
  <c r="AK30" i="2" s="1"/>
  <c r="AH29" i="2"/>
  <c r="AG29" i="2"/>
  <c r="AF29" i="2"/>
  <c r="AE29" i="2"/>
  <c r="AD29" i="2"/>
  <c r="AC29" i="2"/>
  <c r="AB29" i="2"/>
  <c r="AA29" i="2"/>
  <c r="Z29" i="2"/>
  <c r="Y29" i="2"/>
  <c r="AH28" i="2"/>
  <c r="AG28" i="2"/>
  <c r="AF28" i="2"/>
  <c r="AE28" i="2"/>
  <c r="AD28" i="2"/>
  <c r="AC28" i="2"/>
  <c r="AB28" i="2"/>
  <c r="AA28" i="2"/>
  <c r="Z28" i="2"/>
  <c r="Y28" i="2"/>
  <c r="AH27" i="2"/>
  <c r="AG27" i="2"/>
  <c r="AF27" i="2"/>
  <c r="AE27" i="2"/>
  <c r="AD27" i="2"/>
  <c r="AC27" i="2"/>
  <c r="AB27" i="2"/>
  <c r="AA27" i="2"/>
  <c r="Z27" i="2"/>
  <c r="Y27" i="2"/>
  <c r="AK27" i="2" s="1"/>
  <c r="AH26" i="2"/>
  <c r="AG26" i="2"/>
  <c r="AF26" i="2"/>
  <c r="AE26" i="2"/>
  <c r="AD26" i="2"/>
  <c r="AC26" i="2"/>
  <c r="AB26" i="2"/>
  <c r="AA26" i="2"/>
  <c r="Z26" i="2"/>
  <c r="Y26" i="2"/>
  <c r="AK26" i="2" s="1"/>
  <c r="AH25" i="2"/>
  <c r="AG25" i="2"/>
  <c r="AL25" i="2" s="1"/>
  <c r="AF25" i="2"/>
  <c r="AE25" i="2"/>
  <c r="AD25" i="2"/>
  <c r="AC25" i="2"/>
  <c r="AB25" i="2"/>
  <c r="AA25" i="2"/>
  <c r="Z25" i="2"/>
  <c r="Y25" i="2"/>
  <c r="AH24" i="2"/>
  <c r="AG24" i="2"/>
  <c r="AL24" i="2" s="1"/>
  <c r="AF24" i="2"/>
  <c r="AE24" i="2"/>
  <c r="AD24" i="2"/>
  <c r="AC24" i="2"/>
  <c r="AB24" i="2"/>
  <c r="AA24" i="2"/>
  <c r="Z24" i="2"/>
  <c r="Y24" i="2"/>
  <c r="AK24" i="2" s="1"/>
  <c r="AH23" i="2"/>
  <c r="AG23" i="2"/>
  <c r="AF23" i="2"/>
  <c r="AE23" i="2"/>
  <c r="AD23" i="2"/>
  <c r="AC23" i="2"/>
  <c r="AB23" i="2"/>
  <c r="AA23" i="2"/>
  <c r="Z23" i="2"/>
  <c r="Y23" i="2"/>
  <c r="AH22" i="2"/>
  <c r="AG22" i="2"/>
  <c r="AF22" i="2"/>
  <c r="AE22" i="2"/>
  <c r="AD22" i="2"/>
  <c r="AC22" i="2"/>
  <c r="AB22" i="2"/>
  <c r="AA22" i="2"/>
  <c r="Z22" i="2"/>
  <c r="Y22" i="2"/>
  <c r="AK22" i="2" s="1"/>
  <c r="AH21" i="2"/>
  <c r="AG21" i="2"/>
  <c r="AF21" i="2"/>
  <c r="AE21" i="2"/>
  <c r="AD21" i="2"/>
  <c r="AC21" i="2"/>
  <c r="AB21" i="2"/>
  <c r="AA21" i="2"/>
  <c r="Z21" i="2"/>
  <c r="Y21" i="2"/>
  <c r="AK21" i="2" s="1"/>
  <c r="AH20" i="2"/>
  <c r="AG20" i="2"/>
  <c r="AF20" i="2"/>
  <c r="AE20" i="2"/>
  <c r="AD20" i="2"/>
  <c r="AC20" i="2"/>
  <c r="AB20" i="2"/>
  <c r="AA20" i="2"/>
  <c r="Z20" i="2"/>
  <c r="Y20" i="2"/>
  <c r="AH19" i="2"/>
  <c r="AG19" i="2"/>
  <c r="AF19" i="2"/>
  <c r="AE19" i="2"/>
  <c r="AD19" i="2"/>
  <c r="AC19" i="2"/>
  <c r="AB19" i="2"/>
  <c r="AA19" i="2"/>
  <c r="Z19" i="2"/>
  <c r="Y19" i="2"/>
  <c r="AH18" i="2"/>
  <c r="AG18" i="2"/>
  <c r="AF18" i="2"/>
  <c r="AE18" i="2"/>
  <c r="AD18" i="2"/>
  <c r="AC18" i="2"/>
  <c r="AB18" i="2"/>
  <c r="AA18" i="2"/>
  <c r="Z18" i="2"/>
  <c r="Y18" i="2"/>
  <c r="AH17" i="2"/>
  <c r="AG17" i="2"/>
  <c r="AF17" i="2"/>
  <c r="AE17" i="2"/>
  <c r="AD17" i="2"/>
  <c r="AC17" i="2"/>
  <c r="AB17" i="2"/>
  <c r="AA17" i="2"/>
  <c r="Z17" i="2"/>
  <c r="Y17" i="2"/>
  <c r="AK17" i="2" s="1"/>
  <c r="AH16" i="2"/>
  <c r="AG16" i="2"/>
  <c r="AF16" i="2"/>
  <c r="AE16" i="2"/>
  <c r="AD16" i="2"/>
  <c r="AC16" i="2"/>
  <c r="AB16" i="2"/>
  <c r="AA16" i="2"/>
  <c r="Z16" i="2"/>
  <c r="Y16" i="2"/>
  <c r="AK16" i="2" s="1"/>
  <c r="AH15" i="2"/>
  <c r="AG15" i="2"/>
  <c r="AF15" i="2"/>
  <c r="AE15" i="2"/>
  <c r="AD15" i="2"/>
  <c r="AC15" i="2"/>
  <c r="AB15" i="2"/>
  <c r="AA15" i="2"/>
  <c r="Z15" i="2"/>
  <c r="Y15" i="2"/>
  <c r="AH14" i="2"/>
  <c r="AG14" i="2"/>
  <c r="AF14" i="2"/>
  <c r="AE14" i="2"/>
  <c r="AD14" i="2"/>
  <c r="AC14" i="2"/>
  <c r="AB14" i="2"/>
  <c r="AA14" i="2"/>
  <c r="Z14" i="2"/>
  <c r="Y14" i="2"/>
  <c r="AH13" i="2"/>
  <c r="AG13" i="2"/>
  <c r="AF13" i="2"/>
  <c r="AE13" i="2"/>
  <c r="AD13" i="2"/>
  <c r="AC13" i="2"/>
  <c r="AB13" i="2"/>
  <c r="AA13" i="2"/>
  <c r="Z13" i="2"/>
  <c r="Y13" i="2"/>
  <c r="AK13" i="2" s="1"/>
  <c r="AH12" i="2"/>
  <c r="AG12" i="2"/>
  <c r="AF12" i="2"/>
  <c r="AE12" i="2"/>
  <c r="AD12" i="2"/>
  <c r="AC12" i="2"/>
  <c r="AB12" i="2"/>
  <c r="AA12" i="2"/>
  <c r="Z12" i="2"/>
  <c r="Y12" i="2"/>
  <c r="AH11" i="2"/>
  <c r="AG11" i="2"/>
  <c r="AF11" i="2"/>
  <c r="AE11" i="2"/>
  <c r="AD11" i="2"/>
  <c r="AC11" i="2"/>
  <c r="AB11" i="2"/>
  <c r="AA11" i="2"/>
  <c r="Z11" i="2"/>
  <c r="Y11" i="2"/>
  <c r="AH10" i="2"/>
  <c r="AG10" i="2"/>
  <c r="AF10" i="2"/>
  <c r="AE10" i="2"/>
  <c r="AD10" i="2"/>
  <c r="AC10" i="2"/>
  <c r="AB10" i="2"/>
  <c r="AA10" i="2"/>
  <c r="Z10" i="2"/>
  <c r="Y10" i="2"/>
  <c r="AK10" i="2" s="1"/>
  <c r="AH9" i="2"/>
  <c r="AG9" i="2"/>
  <c r="AF9" i="2"/>
  <c r="AE9" i="2"/>
  <c r="AD9" i="2"/>
  <c r="AC9" i="2"/>
  <c r="AB9" i="2"/>
  <c r="AA9" i="2"/>
  <c r="Z9" i="2"/>
  <c r="Y9" i="2"/>
  <c r="AK9" i="2" s="1"/>
  <c r="AH8" i="2"/>
  <c r="AG8" i="2"/>
  <c r="AF8" i="2"/>
  <c r="AE8" i="2"/>
  <c r="AD8" i="2"/>
  <c r="AC8" i="2"/>
  <c r="AB8" i="2"/>
  <c r="AA8" i="2"/>
  <c r="Z8" i="2"/>
  <c r="Y8" i="2"/>
  <c r="AH7" i="2"/>
  <c r="AG7" i="2"/>
  <c r="AF7" i="2"/>
  <c r="AE7" i="2"/>
  <c r="AD7" i="2"/>
  <c r="AC7" i="2"/>
  <c r="AB7" i="2"/>
  <c r="AA7" i="2"/>
  <c r="Z7" i="2"/>
  <c r="Y7" i="2"/>
  <c r="AK7" i="2" s="1"/>
  <c r="AH6" i="2"/>
  <c r="AG6" i="2"/>
  <c r="AF6" i="2"/>
  <c r="AE6" i="2"/>
  <c r="AD6" i="2"/>
  <c r="AC6" i="2"/>
  <c r="AB6" i="2"/>
  <c r="AA6" i="2"/>
  <c r="Z6" i="2"/>
  <c r="Y6" i="2"/>
  <c r="AK6" i="2" s="1"/>
  <c r="AL6" i="2" l="1"/>
  <c r="AM6" i="2"/>
  <c r="AM7" i="2"/>
  <c r="AL7" i="2"/>
  <c r="AQ62" i="2"/>
  <c r="AN41" i="2"/>
  <c r="AN53" i="2"/>
  <c r="AM9" i="2"/>
  <c r="AM12" i="2"/>
  <c r="AM15" i="2"/>
  <c r="AM18" i="2"/>
  <c r="AN72" i="2"/>
  <c r="AN74" i="2"/>
  <c r="AN76" i="2"/>
  <c r="AN77" i="2"/>
  <c r="AN80" i="2"/>
  <c r="AN82" i="2"/>
  <c r="AN84" i="2"/>
  <c r="AN62" i="2"/>
  <c r="AN64" i="2"/>
  <c r="AN55" i="2"/>
  <c r="AN58" i="2"/>
  <c r="AM78" i="2"/>
  <c r="AM81" i="2"/>
  <c r="AM82" i="2"/>
  <c r="AM85" i="2"/>
  <c r="AQ19" i="2"/>
  <c r="AM40" i="2"/>
  <c r="AM46" i="2"/>
  <c r="AN10" i="2"/>
  <c r="AN47" i="2"/>
  <c r="AN57" i="2"/>
  <c r="AQ20" i="2"/>
  <c r="AQ26" i="2"/>
  <c r="AQ32" i="2"/>
  <c r="AQ38" i="2"/>
  <c r="AQ44" i="2"/>
  <c r="AQ50" i="2"/>
  <c r="AN6" i="2"/>
  <c r="AN9" i="2"/>
  <c r="AN12" i="2"/>
  <c r="AN15" i="2"/>
  <c r="AN42" i="2"/>
  <c r="AN45" i="2"/>
  <c r="AN48" i="2"/>
  <c r="AN51" i="2"/>
  <c r="AQ8" i="2"/>
  <c r="AN18" i="2"/>
  <c r="AN81" i="2"/>
  <c r="AQ65" i="2"/>
  <c r="AM20" i="2"/>
  <c r="AM23" i="2"/>
  <c r="AM26" i="2"/>
  <c r="AM29" i="2"/>
  <c r="AM32" i="2"/>
  <c r="AM35" i="2"/>
  <c r="AM38" i="2"/>
  <c r="AM41" i="2"/>
  <c r="AM44" i="2"/>
  <c r="AM47" i="2"/>
  <c r="AM50" i="2"/>
  <c r="AM53" i="2"/>
  <c r="AM57" i="2"/>
  <c r="AN63" i="2"/>
  <c r="AN20" i="2"/>
  <c r="AN23" i="2"/>
  <c r="AN26" i="2"/>
  <c r="AN27" i="2"/>
  <c r="AN29" i="2"/>
  <c r="AN32" i="2"/>
  <c r="AN35" i="2"/>
  <c r="AN38" i="2"/>
  <c r="AN44" i="2"/>
  <c r="AN50" i="2"/>
  <c r="AQ9" i="2"/>
  <c r="AQ15" i="2"/>
  <c r="AQ43" i="2"/>
  <c r="AQ49" i="2"/>
  <c r="AM52" i="2"/>
  <c r="AQ54" i="2"/>
  <c r="AM56" i="2"/>
  <c r="AM80" i="2"/>
  <c r="AM22" i="2"/>
  <c r="AQ25" i="2"/>
  <c r="AM34" i="2"/>
  <c r="AQ7" i="2"/>
  <c r="AN8" i="2"/>
  <c r="AQ10" i="2"/>
  <c r="AN11" i="2"/>
  <c r="AQ13" i="2"/>
  <c r="AN14" i="2"/>
  <c r="AQ16" i="2"/>
  <c r="AN17" i="2"/>
  <c r="AN19" i="2"/>
  <c r="AQ21" i="2"/>
  <c r="AN22" i="2"/>
  <c r="AQ24" i="2"/>
  <c r="AN25" i="2"/>
  <c r="AQ27" i="2"/>
  <c r="AN28" i="2"/>
  <c r="AQ30" i="2"/>
  <c r="AN31" i="2"/>
  <c r="AQ33" i="2"/>
  <c r="AN34" i="2"/>
  <c r="AQ36" i="2"/>
  <c r="AQ69" i="2"/>
  <c r="AQ14" i="2"/>
  <c r="AL14" i="2"/>
  <c r="AM17" i="2"/>
  <c r="AQ31" i="2"/>
  <c r="AL31" i="2"/>
  <c r="AL43" i="2"/>
  <c r="AL54" i="2"/>
  <c r="AI20" i="2"/>
  <c r="AL30" i="2"/>
  <c r="AM30" i="2"/>
  <c r="AI44" i="2"/>
  <c r="AK44" i="2"/>
  <c r="AL58" i="2"/>
  <c r="AM58" i="2"/>
  <c r="AM8" i="2"/>
  <c r="AM19" i="2"/>
  <c r="AL19" i="2"/>
  <c r="AQ37" i="2"/>
  <c r="AI26" i="2"/>
  <c r="AI32" i="2"/>
  <c r="AK32" i="2"/>
  <c r="AL36" i="2"/>
  <c r="AM36" i="2"/>
  <c r="AI38" i="2"/>
  <c r="AK38" i="2"/>
  <c r="AL42" i="2"/>
  <c r="AM42" i="2"/>
  <c r="AL48" i="2"/>
  <c r="AM48" i="2"/>
  <c r="AI50" i="2"/>
  <c r="AK50" i="2"/>
  <c r="AM24" i="2"/>
  <c r="AQ6" i="2"/>
  <c r="AN7" i="2"/>
  <c r="AQ12" i="2"/>
  <c r="AN13" i="2"/>
  <c r="AN16" i="2"/>
  <c r="AQ18" i="2"/>
  <c r="AN21" i="2"/>
  <c r="AQ23" i="2"/>
  <c r="AN24" i="2"/>
  <c r="AQ29" i="2"/>
  <c r="AN30" i="2"/>
  <c r="AN33" i="2"/>
  <c r="AQ35" i="2"/>
  <c r="AN36" i="2"/>
  <c r="AN39" i="2"/>
  <c r="AQ41" i="2"/>
  <c r="AQ47" i="2"/>
  <c r="AQ53" i="2"/>
  <c r="AQ57" i="2"/>
  <c r="AL8" i="2"/>
  <c r="AL37" i="2"/>
  <c r="AL49" i="2"/>
  <c r="AM75" i="2"/>
  <c r="AM11" i="2"/>
  <c r="AM28" i="2"/>
  <c r="AI9" i="2"/>
  <c r="AL13" i="2"/>
  <c r="AM13" i="2"/>
  <c r="AI15" i="2"/>
  <c r="AK15" i="2"/>
  <c r="AK20" i="2"/>
  <c r="AN75" i="2"/>
  <c r="AN85" i="2"/>
  <c r="AN61" i="2"/>
  <c r="AN66" i="2"/>
  <c r="AN67" i="2"/>
  <c r="AM69" i="2"/>
  <c r="AN37" i="2"/>
  <c r="AQ39" i="2"/>
  <c r="AN40" i="2"/>
  <c r="AQ42" i="2"/>
  <c r="AN43" i="2"/>
  <c r="AQ45" i="2"/>
  <c r="AN46" i="2"/>
  <c r="AQ48" i="2"/>
  <c r="AN49" i="2"/>
  <c r="AQ51" i="2"/>
  <c r="AN52" i="2"/>
  <c r="AN54" i="2"/>
  <c r="AQ55" i="2"/>
  <c r="AN56" i="2"/>
  <c r="AQ58" i="2"/>
  <c r="AN60" i="2"/>
  <c r="AM71" i="2"/>
  <c r="AN79" i="2"/>
  <c r="AN71" i="2"/>
  <c r="AN78" i="2"/>
  <c r="AN65" i="2"/>
  <c r="AN69" i="2"/>
  <c r="AN70" i="2"/>
  <c r="AM10" i="2"/>
  <c r="AL10" i="2"/>
  <c r="AI12" i="2"/>
  <c r="AK12" i="2"/>
  <c r="AM16" i="2"/>
  <c r="AL16" i="2"/>
  <c r="AI18" i="2"/>
  <c r="AK18" i="2"/>
  <c r="AM21" i="2"/>
  <c r="AL21" i="2"/>
  <c r="AI23" i="2"/>
  <c r="AK23" i="2"/>
  <c r="AM27" i="2"/>
  <c r="AL27" i="2"/>
  <c r="AI29" i="2"/>
  <c r="AK29" i="2"/>
  <c r="AM33" i="2"/>
  <c r="AL33" i="2"/>
  <c r="AI35" i="2"/>
  <c r="AK35" i="2"/>
  <c r="AM39" i="2"/>
  <c r="AL39" i="2"/>
  <c r="AI41" i="2"/>
  <c r="AK41" i="2"/>
  <c r="AM45" i="2"/>
  <c r="AL45" i="2"/>
  <c r="AI47" i="2"/>
  <c r="AK47" i="2"/>
  <c r="AM51" i="2"/>
  <c r="AL51" i="2"/>
  <c r="AI53" i="2"/>
  <c r="AK53" i="2"/>
  <c r="AM55" i="2"/>
  <c r="AL55" i="2"/>
  <c r="AI57" i="2"/>
  <c r="AK57" i="2"/>
  <c r="AL9" i="2"/>
  <c r="AM14" i="2"/>
  <c r="AL15" i="2"/>
  <c r="AL20" i="2"/>
  <c r="AM25" i="2"/>
  <c r="AL26" i="2"/>
  <c r="AM31" i="2"/>
  <c r="AL32" i="2"/>
  <c r="AM37" i="2"/>
  <c r="AL38" i="2"/>
  <c r="AM43" i="2"/>
  <c r="AL44" i="2"/>
  <c r="AM49" i="2"/>
  <c r="AL50" i="2"/>
  <c r="AM54" i="2"/>
  <c r="AN83" i="2"/>
  <c r="AI7" i="2"/>
  <c r="AI11" i="2"/>
  <c r="AI13" i="2"/>
  <c r="AI19" i="2"/>
  <c r="AI25" i="2"/>
  <c r="AI28" i="2"/>
  <c r="AI30" i="2"/>
  <c r="AI36" i="2"/>
  <c r="AI37" i="2"/>
  <c r="AI40" i="2"/>
  <c r="AI43" i="2"/>
  <c r="AI46" i="2"/>
  <c r="AI48" i="2"/>
  <c r="AI54" i="2"/>
  <c r="AI56" i="2"/>
  <c r="AK11" i="2"/>
  <c r="AQ11" i="2"/>
  <c r="AQ17" i="2"/>
  <c r="AQ22" i="2"/>
  <c r="AK28" i="2"/>
  <c r="AQ28" i="2"/>
  <c r="AK40" i="2"/>
  <c r="AQ40" i="2"/>
  <c r="AK46" i="2"/>
  <c r="AQ46" i="2"/>
  <c r="AQ52" i="2"/>
  <c r="AK56" i="2"/>
  <c r="AQ56" i="2"/>
  <c r="AI84" i="2"/>
  <c r="AM84" i="2"/>
  <c r="AI8" i="2"/>
  <c r="AI14" i="2"/>
  <c r="AI17" i="2"/>
  <c r="AI22" i="2"/>
  <c r="AI24" i="2"/>
  <c r="AI31" i="2"/>
  <c r="AI34" i="2"/>
  <c r="AI42" i="2"/>
  <c r="AI49" i="2"/>
  <c r="AI52" i="2"/>
  <c r="AQ34" i="2"/>
  <c r="AL11" i="2"/>
  <c r="AL17" i="2"/>
  <c r="AL22" i="2"/>
  <c r="AL28" i="2"/>
  <c r="AL34" i="2"/>
  <c r="AL40" i="2"/>
  <c r="AL46" i="2"/>
  <c r="AL52" i="2"/>
  <c r="AL56" i="2"/>
  <c r="AN73" i="2"/>
  <c r="AI78" i="2"/>
  <c r="AI80" i="2"/>
  <c r="AI10" i="2"/>
  <c r="AI21" i="2"/>
  <c r="AI27" i="2"/>
  <c r="AI33" i="2"/>
  <c r="AI39" i="2"/>
  <c r="AI45" i="2"/>
  <c r="AI51" i="2"/>
  <c r="AI55" i="2"/>
  <c r="AI58" i="2"/>
  <c r="AL12" i="2"/>
  <c r="AL18" i="2"/>
  <c r="AL23" i="2"/>
  <c r="AL29" i="2"/>
  <c r="AL35" i="2"/>
  <c r="AL41" i="2"/>
  <c r="AL47" i="2"/>
  <c r="AL53" i="2"/>
  <c r="AL57" i="2"/>
  <c r="AK58" i="2"/>
  <c r="AI60" i="2"/>
  <c r="AM60" i="2"/>
  <c r="AI74" i="2"/>
  <c r="AM74" i="2"/>
  <c r="AM79" i="2"/>
  <c r="AI16" i="2"/>
  <c r="AK8" i="2"/>
  <c r="AK14" i="2"/>
  <c r="AK19" i="2"/>
  <c r="AK25" i="2"/>
  <c r="AK31" i="2"/>
  <c r="AK37" i="2"/>
  <c r="AK43" i="2"/>
  <c r="AK49" i="2"/>
  <c r="AK54" i="2"/>
  <c r="AI71" i="2"/>
  <c r="AM76" i="2"/>
  <c r="AI77" i="2"/>
  <c r="AM77" i="2"/>
  <c r="AM62" i="2"/>
  <c r="AM65" i="2"/>
  <c r="AM68" i="2"/>
  <c r="AI70" i="2"/>
  <c r="AQ70" i="2"/>
  <c r="AM72" i="2"/>
  <c r="AI73" i="2"/>
  <c r="AM73" i="2"/>
  <c r="AI81" i="2"/>
  <c r="AI61" i="2"/>
  <c r="AM63" i="2"/>
  <c r="AI64" i="2"/>
  <c r="AM66" i="2"/>
  <c r="AI67" i="2"/>
  <c r="AL68" i="2"/>
  <c r="AM70" i="2"/>
  <c r="AN68" i="2"/>
  <c r="AL69" i="2"/>
  <c r="AI75" i="2"/>
  <c r="AI83" i="2"/>
  <c r="AM83" i="2"/>
  <c r="AM61" i="2"/>
  <c r="AI62" i="2"/>
  <c r="AM64" i="2"/>
  <c r="AI65" i="2"/>
  <c r="AM67" i="2"/>
  <c r="AI68" i="2"/>
  <c r="AQ68" i="2"/>
  <c r="AQ72" i="2"/>
  <c r="AQ76" i="2"/>
  <c r="AQ79" i="2"/>
  <c r="AQ82" i="2"/>
  <c r="AQ85" i="2"/>
  <c r="AI69" i="2"/>
  <c r="AK69" i="2"/>
  <c r="AQ60" i="2"/>
  <c r="AL71" i="2"/>
  <c r="AL73" i="2"/>
  <c r="AQ74" i="2"/>
  <c r="AQ75" i="2"/>
  <c r="AL77" i="2"/>
  <c r="AQ78" i="2"/>
  <c r="AL80" i="2"/>
  <c r="AQ81" i="2"/>
  <c r="AL83" i="2"/>
  <c r="AQ84" i="2"/>
  <c r="AI72" i="2"/>
  <c r="AI76" i="2"/>
  <c r="AI79" i="2"/>
  <c r="AI82" i="2"/>
  <c r="AI85" i="2"/>
  <c r="AQ71" i="2"/>
  <c r="AQ73" i="2"/>
  <c r="AQ77" i="2"/>
  <c r="AQ80" i="2"/>
  <c r="AQ83" i="2"/>
  <c r="AK62" i="2"/>
  <c r="AI63" i="2"/>
  <c r="AK65" i="2"/>
  <c r="AI66" i="2"/>
  <c r="AK68" i="2"/>
  <c r="AK70" i="2"/>
  <c r="AQ61" i="2"/>
  <c r="AL62" i="2"/>
  <c r="AQ64" i="2"/>
  <c r="AL65" i="2"/>
  <c r="AQ67" i="2"/>
  <c r="AL61" i="2"/>
  <c r="AQ63" i="2"/>
  <c r="AL64" i="2"/>
  <c r="AQ66" i="2"/>
  <c r="AL67" i="2"/>
  <c r="AI6" i="2"/>
  <c r="AL87" i="1"/>
  <c r="AK87" i="1"/>
  <c r="AJ87" i="1"/>
  <c r="AI87" i="1"/>
  <c r="AH87" i="1"/>
  <c r="AG87" i="1"/>
  <c r="AP87" i="1" s="1"/>
  <c r="AF87" i="1"/>
  <c r="AE87" i="1"/>
  <c r="AD87" i="1"/>
  <c r="AC87" i="1"/>
  <c r="AB87" i="1"/>
  <c r="AA87" i="1"/>
  <c r="Z87" i="1"/>
  <c r="Y87" i="1"/>
  <c r="X87" i="1"/>
  <c r="AL86" i="1"/>
  <c r="AK86" i="1"/>
  <c r="AJ86" i="1"/>
  <c r="AI86" i="1"/>
  <c r="AH86" i="1"/>
  <c r="AG86" i="1"/>
  <c r="AP86" i="1" s="1"/>
  <c r="AF86" i="1"/>
  <c r="AE86" i="1"/>
  <c r="AD86" i="1"/>
  <c r="AC86" i="1"/>
  <c r="AB86" i="1"/>
  <c r="AA86" i="1"/>
  <c r="Z86" i="1"/>
  <c r="Y86" i="1"/>
  <c r="X86" i="1"/>
  <c r="V87" i="1"/>
  <c r="V86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AL144" i="1"/>
  <c r="AK144" i="1"/>
  <c r="AJ144" i="1"/>
  <c r="AI144" i="1"/>
  <c r="AH144" i="1"/>
  <c r="AG144" i="1"/>
  <c r="AP144" i="1" s="1"/>
  <c r="AF144" i="1"/>
  <c r="AE144" i="1"/>
  <c r="AD144" i="1"/>
  <c r="AC144" i="1"/>
  <c r="AB144" i="1"/>
  <c r="AA144" i="1"/>
  <c r="Z144" i="1"/>
  <c r="Y144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AO143" i="1" s="1"/>
  <c r="AL142" i="1"/>
  <c r="AK142" i="1"/>
  <c r="AJ142" i="1"/>
  <c r="AI142" i="1"/>
  <c r="AH142" i="1"/>
  <c r="AG142" i="1"/>
  <c r="AP142" i="1" s="1"/>
  <c r="AF142" i="1"/>
  <c r="AE142" i="1"/>
  <c r="AD142" i="1"/>
  <c r="AC142" i="1"/>
  <c r="AB142" i="1"/>
  <c r="AA142" i="1"/>
  <c r="Z142" i="1"/>
  <c r="Y142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AO141" i="1" s="1"/>
  <c r="AL140" i="1"/>
  <c r="AK140" i="1"/>
  <c r="AJ140" i="1"/>
  <c r="AI140" i="1"/>
  <c r="AH140" i="1"/>
  <c r="AG140" i="1"/>
  <c r="AP140" i="1" s="1"/>
  <c r="AF140" i="1"/>
  <c r="AE140" i="1"/>
  <c r="AD140" i="1"/>
  <c r="AC140" i="1"/>
  <c r="AB140" i="1"/>
  <c r="AA140" i="1"/>
  <c r="Z140" i="1"/>
  <c r="Y140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AO139" i="1" s="1"/>
  <c r="AL138" i="1"/>
  <c r="AK138" i="1"/>
  <c r="AJ138" i="1"/>
  <c r="AI138" i="1"/>
  <c r="AH138" i="1"/>
  <c r="AG138" i="1"/>
  <c r="AP138" i="1" s="1"/>
  <c r="AF138" i="1"/>
  <c r="AE138" i="1"/>
  <c r="AD138" i="1"/>
  <c r="AC138" i="1"/>
  <c r="AB138" i="1"/>
  <c r="AA138" i="1"/>
  <c r="Z138" i="1"/>
  <c r="Y138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AO137" i="1" s="1"/>
  <c r="AL136" i="1"/>
  <c r="AK136" i="1"/>
  <c r="AJ136" i="1"/>
  <c r="AI136" i="1"/>
  <c r="AH136" i="1"/>
  <c r="AG136" i="1"/>
  <c r="AP136" i="1" s="1"/>
  <c r="AF136" i="1"/>
  <c r="AE136" i="1"/>
  <c r="AD136" i="1"/>
  <c r="AC136" i="1"/>
  <c r="AB136" i="1"/>
  <c r="AA136" i="1"/>
  <c r="Z136" i="1"/>
  <c r="Y136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AO135" i="1" s="1"/>
  <c r="AL134" i="1"/>
  <c r="AK134" i="1"/>
  <c r="AJ134" i="1"/>
  <c r="AI134" i="1"/>
  <c r="AH134" i="1"/>
  <c r="AG134" i="1"/>
  <c r="AP134" i="1" s="1"/>
  <c r="AF134" i="1"/>
  <c r="AE134" i="1"/>
  <c r="AD134" i="1"/>
  <c r="AC134" i="1"/>
  <c r="AB134" i="1"/>
  <c r="AA134" i="1"/>
  <c r="Z134" i="1"/>
  <c r="Y134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AO133" i="1" s="1"/>
  <c r="AL132" i="1"/>
  <c r="AK132" i="1"/>
  <c r="AJ132" i="1"/>
  <c r="AI132" i="1"/>
  <c r="AH132" i="1"/>
  <c r="AG132" i="1"/>
  <c r="AP132" i="1" s="1"/>
  <c r="AF132" i="1"/>
  <c r="AE132" i="1"/>
  <c r="AD132" i="1"/>
  <c r="AC132" i="1"/>
  <c r="AB132" i="1"/>
  <c r="AA132" i="1"/>
  <c r="Z132" i="1"/>
  <c r="Y132" i="1"/>
  <c r="AO132" i="1" s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AO131" i="1" s="1"/>
  <c r="AL130" i="1"/>
  <c r="AK130" i="1"/>
  <c r="AJ130" i="1"/>
  <c r="AI130" i="1"/>
  <c r="AH130" i="1"/>
  <c r="AG130" i="1"/>
  <c r="AP130" i="1" s="1"/>
  <c r="AF130" i="1"/>
  <c r="AE130" i="1"/>
  <c r="AD130" i="1"/>
  <c r="AC130" i="1"/>
  <c r="AB130" i="1"/>
  <c r="AA130" i="1"/>
  <c r="Z130" i="1"/>
  <c r="Y130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AO129" i="1" s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AL128" i="1"/>
  <c r="AK128" i="1"/>
  <c r="AJ128" i="1"/>
  <c r="AI128" i="1"/>
  <c r="AH128" i="1"/>
  <c r="AG128" i="1"/>
  <c r="AP128" i="1" s="1"/>
  <c r="AF128" i="1"/>
  <c r="AE128" i="1"/>
  <c r="AD128" i="1"/>
  <c r="AC128" i="1"/>
  <c r="AB128" i="1"/>
  <c r="AA128" i="1"/>
  <c r="Z128" i="1"/>
  <c r="Y128" i="1"/>
  <c r="X128" i="1"/>
  <c r="V128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AO127" i="1" s="1"/>
  <c r="X127" i="1"/>
  <c r="V127" i="1"/>
  <c r="AL126" i="1"/>
  <c r="AK126" i="1"/>
  <c r="AJ126" i="1"/>
  <c r="AI126" i="1"/>
  <c r="AH126" i="1"/>
  <c r="AG126" i="1"/>
  <c r="AP126" i="1" s="1"/>
  <c r="AF126" i="1"/>
  <c r="AE126" i="1"/>
  <c r="AD126" i="1"/>
  <c r="AC126" i="1"/>
  <c r="AB126" i="1"/>
  <c r="AA126" i="1"/>
  <c r="Z126" i="1"/>
  <c r="Y126" i="1"/>
  <c r="AO126" i="1" s="1"/>
  <c r="X126" i="1"/>
  <c r="V126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AO125" i="1" s="1"/>
  <c r="X125" i="1"/>
  <c r="V125" i="1"/>
  <c r="AL124" i="1"/>
  <c r="AK124" i="1"/>
  <c r="AJ124" i="1"/>
  <c r="AI124" i="1"/>
  <c r="AH124" i="1"/>
  <c r="AG124" i="1"/>
  <c r="AP124" i="1" s="1"/>
  <c r="AF124" i="1"/>
  <c r="AV124" i="1" s="1"/>
  <c r="AE124" i="1"/>
  <c r="AD124" i="1"/>
  <c r="AC124" i="1"/>
  <c r="AB124" i="1"/>
  <c r="AA124" i="1"/>
  <c r="Z124" i="1"/>
  <c r="Y124" i="1"/>
  <c r="AO124" i="1" s="1"/>
  <c r="X124" i="1"/>
  <c r="V124" i="1"/>
  <c r="AL123" i="1"/>
  <c r="AK123" i="1"/>
  <c r="AJ123" i="1"/>
  <c r="AI123" i="1"/>
  <c r="AH123" i="1"/>
  <c r="AG123" i="1"/>
  <c r="AP123" i="1" s="1"/>
  <c r="AF123" i="1"/>
  <c r="AE123" i="1"/>
  <c r="AD123" i="1"/>
  <c r="AC123" i="1"/>
  <c r="AB123" i="1"/>
  <c r="AA123" i="1"/>
  <c r="Z123" i="1"/>
  <c r="Y123" i="1"/>
  <c r="AO123" i="1" s="1"/>
  <c r="X123" i="1"/>
  <c r="V123" i="1"/>
  <c r="AL122" i="1"/>
  <c r="AK122" i="1"/>
  <c r="AJ122" i="1"/>
  <c r="AI122" i="1"/>
  <c r="AH122" i="1"/>
  <c r="AG122" i="1"/>
  <c r="AP122" i="1" s="1"/>
  <c r="AF122" i="1"/>
  <c r="AE122" i="1"/>
  <c r="AD122" i="1"/>
  <c r="AC122" i="1"/>
  <c r="AB122" i="1"/>
  <c r="AA122" i="1"/>
  <c r="Z122" i="1"/>
  <c r="Y122" i="1"/>
  <c r="X122" i="1"/>
  <c r="V122" i="1"/>
  <c r="AL121" i="1"/>
  <c r="AK121" i="1"/>
  <c r="AJ121" i="1"/>
  <c r="AI121" i="1"/>
  <c r="AH121" i="1"/>
  <c r="AG121" i="1"/>
  <c r="AF121" i="1"/>
  <c r="AV121" i="1" s="1"/>
  <c r="AE121" i="1"/>
  <c r="AD121" i="1"/>
  <c r="AC121" i="1"/>
  <c r="AB121" i="1"/>
  <c r="AA121" i="1"/>
  <c r="Z121" i="1"/>
  <c r="Y121" i="1"/>
  <c r="AO121" i="1" s="1"/>
  <c r="X121" i="1"/>
  <c r="V121" i="1"/>
  <c r="AL120" i="1"/>
  <c r="AK120" i="1"/>
  <c r="AJ120" i="1"/>
  <c r="AI120" i="1"/>
  <c r="AH120" i="1"/>
  <c r="AG120" i="1"/>
  <c r="AP120" i="1" s="1"/>
  <c r="AF120" i="1"/>
  <c r="AE120" i="1"/>
  <c r="AD120" i="1"/>
  <c r="AC120" i="1"/>
  <c r="AB120" i="1"/>
  <c r="AA120" i="1"/>
  <c r="Z120" i="1"/>
  <c r="Y120" i="1"/>
  <c r="AO120" i="1" s="1"/>
  <c r="X120" i="1"/>
  <c r="V120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AO119" i="1" s="1"/>
  <c r="X119" i="1"/>
  <c r="V119" i="1"/>
  <c r="AV140" i="1" l="1"/>
  <c r="AU133" i="1"/>
  <c r="AU119" i="1"/>
  <c r="AU122" i="1"/>
  <c r="AU139" i="1"/>
  <c r="AU128" i="1"/>
  <c r="AV127" i="1"/>
  <c r="AU125" i="1"/>
  <c r="AT87" i="1"/>
  <c r="AU124" i="1"/>
  <c r="AT141" i="1"/>
  <c r="AV143" i="1"/>
  <c r="AU120" i="1"/>
  <c r="AU126" i="1"/>
  <c r="AU144" i="1"/>
  <c r="AV86" i="1"/>
  <c r="AV131" i="1"/>
  <c r="AV134" i="1"/>
  <c r="AV137" i="1"/>
  <c r="AU132" i="1"/>
  <c r="AU138" i="1"/>
  <c r="AU142" i="1"/>
  <c r="AU131" i="1"/>
  <c r="AU137" i="1"/>
  <c r="AU143" i="1"/>
  <c r="AU136" i="1"/>
  <c r="AQ121" i="1"/>
  <c r="AT124" i="1"/>
  <c r="AU130" i="1"/>
  <c r="AV120" i="1"/>
  <c r="AV123" i="1"/>
  <c r="AV126" i="1"/>
  <c r="AV129" i="1"/>
  <c r="AV132" i="1"/>
  <c r="AV135" i="1"/>
  <c r="AV138" i="1"/>
  <c r="AV141" i="1"/>
  <c r="AV144" i="1"/>
  <c r="AV87" i="1"/>
  <c r="AU121" i="1"/>
  <c r="AU127" i="1"/>
  <c r="AU86" i="1"/>
  <c r="AU134" i="1"/>
  <c r="AU140" i="1"/>
  <c r="AV119" i="1"/>
  <c r="AV122" i="1"/>
  <c r="AV125" i="1"/>
  <c r="AV128" i="1"/>
  <c r="AV130" i="1"/>
  <c r="AV133" i="1"/>
  <c r="AR135" i="1"/>
  <c r="AV136" i="1"/>
  <c r="AV139" i="1"/>
  <c r="AV142" i="1"/>
  <c r="AU87" i="1"/>
  <c r="AU123" i="1"/>
  <c r="AU129" i="1"/>
  <c r="AU135" i="1"/>
  <c r="AU141" i="1"/>
  <c r="AQ86" i="1"/>
  <c r="AS87" i="1"/>
  <c r="AQ87" i="1"/>
  <c r="AM87" i="1"/>
  <c r="AR129" i="1"/>
  <c r="AQ130" i="1"/>
  <c r="AQ136" i="1"/>
  <c r="AR138" i="1"/>
  <c r="AM86" i="1"/>
  <c r="AO87" i="1"/>
  <c r="AT86" i="1"/>
  <c r="AO86" i="1"/>
  <c r="AR87" i="1"/>
  <c r="AT140" i="1"/>
  <c r="AR86" i="1"/>
  <c r="AS86" i="1"/>
  <c r="AR121" i="1"/>
  <c r="AR131" i="1"/>
  <c r="AT123" i="1"/>
  <c r="AT126" i="1"/>
  <c r="AQ135" i="1"/>
  <c r="AR137" i="1"/>
  <c r="AR140" i="1"/>
  <c r="AR143" i="1"/>
  <c r="AQ144" i="1"/>
  <c r="AT138" i="1"/>
  <c r="AT125" i="1"/>
  <c r="AR119" i="1"/>
  <c r="AR128" i="1"/>
  <c r="AR133" i="1"/>
  <c r="AT136" i="1"/>
  <c r="AT142" i="1"/>
  <c r="AQ125" i="1"/>
  <c r="AQ131" i="1"/>
  <c r="AT134" i="1"/>
  <c r="AR122" i="1"/>
  <c r="AT128" i="1"/>
  <c r="AT130" i="1"/>
  <c r="AS121" i="1"/>
  <c r="AS123" i="1"/>
  <c r="AQ141" i="1"/>
  <c r="AT120" i="1"/>
  <c r="AS127" i="1"/>
  <c r="AQ127" i="1"/>
  <c r="AM131" i="1"/>
  <c r="AQ134" i="1"/>
  <c r="AQ142" i="1"/>
  <c r="AR120" i="1"/>
  <c r="AR127" i="1"/>
  <c r="AR136" i="1"/>
  <c r="AQ122" i="1"/>
  <c r="AR123" i="1"/>
  <c r="AR126" i="1"/>
  <c r="AM130" i="1"/>
  <c r="AQ132" i="1"/>
  <c r="AQ140" i="1"/>
  <c r="AP121" i="1"/>
  <c r="AP127" i="1"/>
  <c r="AO130" i="1"/>
  <c r="AM134" i="1"/>
  <c r="AM135" i="1"/>
  <c r="AM142" i="1"/>
  <c r="AQ138" i="1"/>
  <c r="AM122" i="1"/>
  <c r="AQ123" i="1"/>
  <c r="AM124" i="1"/>
  <c r="AS124" i="1"/>
  <c r="AR125" i="1"/>
  <c r="AR130" i="1"/>
  <c r="AT132" i="1"/>
  <c r="AM136" i="1"/>
  <c r="AM137" i="1"/>
  <c r="AQ137" i="1"/>
  <c r="AM139" i="1"/>
  <c r="AQ139" i="1"/>
  <c r="AM140" i="1"/>
  <c r="AR141" i="1"/>
  <c r="AT144" i="1"/>
  <c r="AQ128" i="1"/>
  <c r="AM120" i="1"/>
  <c r="AM126" i="1"/>
  <c r="AM128" i="1"/>
  <c r="AR132" i="1"/>
  <c r="AO134" i="1"/>
  <c r="AM138" i="1"/>
  <c r="AR139" i="1"/>
  <c r="AR144" i="1"/>
  <c r="AQ120" i="1"/>
  <c r="AT122" i="1"/>
  <c r="AR124" i="1"/>
  <c r="AQ126" i="1"/>
  <c r="AT129" i="1"/>
  <c r="AQ129" i="1"/>
  <c r="AR134" i="1"/>
  <c r="AO136" i="1"/>
  <c r="AR142" i="1"/>
  <c r="AT119" i="1"/>
  <c r="AQ119" i="1"/>
  <c r="AM132" i="1"/>
  <c r="AM133" i="1"/>
  <c r="AQ133" i="1"/>
  <c r="AT143" i="1"/>
  <c r="AQ143" i="1"/>
  <c r="AM144" i="1"/>
  <c r="AM129" i="1"/>
  <c r="AT131" i="1"/>
  <c r="AT133" i="1"/>
  <c r="AO138" i="1"/>
  <c r="AO140" i="1"/>
  <c r="AO142" i="1"/>
  <c r="AO144" i="1"/>
  <c r="AS129" i="1"/>
  <c r="AS131" i="1"/>
  <c r="AS133" i="1"/>
  <c r="AS135" i="1"/>
  <c r="AS137" i="1"/>
  <c r="AS139" i="1"/>
  <c r="AS141" i="1"/>
  <c r="AS143" i="1"/>
  <c r="AT135" i="1"/>
  <c r="AT137" i="1"/>
  <c r="AT139" i="1"/>
  <c r="AM141" i="1"/>
  <c r="AM143" i="1"/>
  <c r="AP129" i="1"/>
  <c r="AS130" i="1"/>
  <c r="AP131" i="1"/>
  <c r="AS132" i="1"/>
  <c r="AP133" i="1"/>
  <c r="AS134" i="1"/>
  <c r="AP135" i="1"/>
  <c r="AS136" i="1"/>
  <c r="AP137" i="1"/>
  <c r="AS138" i="1"/>
  <c r="AP139" i="1"/>
  <c r="AS140" i="1"/>
  <c r="AP141" i="1"/>
  <c r="AS142" i="1"/>
  <c r="AP143" i="1"/>
  <c r="AS144" i="1"/>
  <c r="AS120" i="1"/>
  <c r="AM121" i="1"/>
  <c r="AT121" i="1"/>
  <c r="AO122" i="1"/>
  <c r="AQ124" i="1"/>
  <c r="AS126" i="1"/>
  <c r="AM127" i="1"/>
  <c r="AT127" i="1"/>
  <c r="AO128" i="1"/>
  <c r="AS119" i="1"/>
  <c r="AS125" i="1"/>
  <c r="AM125" i="1"/>
  <c r="AM119" i="1"/>
  <c r="AP119" i="1"/>
  <c r="AS122" i="1"/>
  <c r="AM123" i="1"/>
  <c r="AP125" i="1"/>
  <c r="AS128" i="1"/>
  <c r="X116" i="1" l="1"/>
  <c r="X115" i="1"/>
  <c r="V116" i="1"/>
  <c r="Y116" i="1"/>
  <c r="AO116" i="1" s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V115" i="1"/>
  <c r="Y115" i="1"/>
  <c r="AO115" i="1" s="1"/>
  <c r="Z115" i="1"/>
  <c r="AA115" i="1"/>
  <c r="AB115" i="1"/>
  <c r="AC115" i="1"/>
  <c r="AD115" i="1"/>
  <c r="AE115" i="1"/>
  <c r="AF115" i="1"/>
  <c r="AG115" i="1"/>
  <c r="AP115" i="1" s="1"/>
  <c r="AH115" i="1"/>
  <c r="AI115" i="1"/>
  <c r="AJ115" i="1"/>
  <c r="AK115" i="1"/>
  <c r="AL115" i="1"/>
  <c r="X114" i="1"/>
  <c r="AL114" i="1"/>
  <c r="AK114" i="1"/>
  <c r="AJ114" i="1"/>
  <c r="AI114" i="1"/>
  <c r="AH114" i="1"/>
  <c r="AG114" i="1"/>
  <c r="AP114" i="1" s="1"/>
  <c r="AF114" i="1"/>
  <c r="AE114" i="1"/>
  <c r="AD114" i="1"/>
  <c r="AC114" i="1"/>
  <c r="AB114" i="1"/>
  <c r="AA114" i="1"/>
  <c r="Z114" i="1"/>
  <c r="Y114" i="1"/>
  <c r="AO114" i="1" s="1"/>
  <c r="AL113" i="1"/>
  <c r="AK113" i="1"/>
  <c r="AJ113" i="1"/>
  <c r="AI113" i="1"/>
  <c r="AH113" i="1"/>
  <c r="AG113" i="1"/>
  <c r="AP113" i="1" s="1"/>
  <c r="AF113" i="1"/>
  <c r="AE113" i="1"/>
  <c r="AD113" i="1"/>
  <c r="AC113" i="1"/>
  <c r="AB113" i="1"/>
  <c r="AA113" i="1"/>
  <c r="Z113" i="1"/>
  <c r="Y113" i="1"/>
  <c r="AO113" i="1" s="1"/>
  <c r="X113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AO112" i="1" s="1"/>
  <c r="X112" i="1"/>
  <c r="AL111" i="1"/>
  <c r="AK111" i="1"/>
  <c r="AJ111" i="1"/>
  <c r="AI111" i="1"/>
  <c r="AH111" i="1"/>
  <c r="AG111" i="1"/>
  <c r="AP111" i="1" s="1"/>
  <c r="AF111" i="1"/>
  <c r="AE111" i="1"/>
  <c r="AD111" i="1"/>
  <c r="AC111" i="1"/>
  <c r="AB111" i="1"/>
  <c r="AA111" i="1"/>
  <c r="Z111" i="1"/>
  <c r="Y111" i="1"/>
  <c r="AO111" i="1" s="1"/>
  <c r="X111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AO110" i="1" s="1"/>
  <c r="X110" i="1"/>
  <c r="V114" i="1"/>
  <c r="V113" i="1"/>
  <c r="V112" i="1"/>
  <c r="AV116" i="1" l="1"/>
  <c r="AU116" i="1"/>
  <c r="AV114" i="1"/>
  <c r="AU114" i="1"/>
  <c r="AV110" i="1"/>
  <c r="AU110" i="1"/>
  <c r="AV112" i="1"/>
  <c r="AU112" i="1"/>
  <c r="AV115" i="1"/>
  <c r="AU115" i="1"/>
  <c r="AV111" i="1"/>
  <c r="AU111" i="1"/>
  <c r="AV113" i="1"/>
  <c r="AU113" i="1"/>
  <c r="AT114" i="1"/>
  <c r="AQ111" i="1"/>
  <c r="AQ113" i="1"/>
  <c r="AT116" i="1"/>
  <c r="AS111" i="1"/>
  <c r="AR111" i="1"/>
  <c r="AR113" i="1"/>
  <c r="AQ114" i="1"/>
  <c r="AS113" i="1"/>
  <c r="AS114" i="1"/>
  <c r="AT111" i="1"/>
  <c r="AT113" i="1"/>
  <c r="AM110" i="1"/>
  <c r="AQ110" i="1"/>
  <c r="AT112" i="1"/>
  <c r="AQ112" i="1"/>
  <c r="AR114" i="1"/>
  <c r="AQ115" i="1"/>
  <c r="AR110" i="1"/>
  <c r="AR112" i="1"/>
  <c r="AR116" i="1"/>
  <c r="AQ116" i="1"/>
  <c r="AS116" i="1"/>
  <c r="AS115" i="1"/>
  <c r="AM113" i="1"/>
  <c r="AM114" i="1"/>
  <c r="AP110" i="1"/>
  <c r="AP112" i="1"/>
  <c r="AP116" i="1"/>
  <c r="AS110" i="1"/>
  <c r="AS112" i="1"/>
  <c r="AT115" i="1"/>
  <c r="AM115" i="1"/>
  <c r="AM112" i="1"/>
  <c r="AR115" i="1"/>
  <c r="AM116" i="1"/>
  <c r="AT110" i="1"/>
  <c r="AM111" i="1"/>
  <c r="V111" i="1"/>
  <c r="V110" i="1"/>
  <c r="AL109" i="1"/>
  <c r="AK109" i="1"/>
  <c r="AJ109" i="1"/>
  <c r="AI109" i="1"/>
  <c r="AH109" i="1"/>
  <c r="AG109" i="1"/>
  <c r="AP109" i="1" s="1"/>
  <c r="AF109" i="1"/>
  <c r="AE109" i="1"/>
  <c r="AD109" i="1"/>
  <c r="AC109" i="1"/>
  <c r="AB109" i="1"/>
  <c r="AA109" i="1"/>
  <c r="Z109" i="1"/>
  <c r="Y109" i="1"/>
  <c r="X109" i="1"/>
  <c r="V109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AO108" i="1" s="1"/>
  <c r="X108" i="1"/>
  <c r="V108" i="1"/>
  <c r="AL107" i="1"/>
  <c r="AK107" i="1"/>
  <c r="AJ107" i="1"/>
  <c r="AI107" i="1"/>
  <c r="AH107" i="1"/>
  <c r="AG107" i="1"/>
  <c r="AP107" i="1" s="1"/>
  <c r="AF107" i="1"/>
  <c r="AE107" i="1"/>
  <c r="AD107" i="1"/>
  <c r="AC107" i="1"/>
  <c r="AB107" i="1"/>
  <c r="AA107" i="1"/>
  <c r="Z107" i="1"/>
  <c r="Y107" i="1"/>
  <c r="X107" i="1"/>
  <c r="V107" i="1"/>
  <c r="AL106" i="1"/>
  <c r="AK106" i="1"/>
  <c r="AJ106" i="1"/>
  <c r="AI106" i="1"/>
  <c r="AH106" i="1"/>
  <c r="AG106" i="1"/>
  <c r="AP106" i="1" s="1"/>
  <c r="AF106" i="1"/>
  <c r="AE106" i="1"/>
  <c r="AD106" i="1"/>
  <c r="AC106" i="1"/>
  <c r="AB106" i="1"/>
  <c r="AA106" i="1"/>
  <c r="Z106" i="1"/>
  <c r="Y106" i="1"/>
  <c r="AO106" i="1" s="1"/>
  <c r="X106" i="1"/>
  <c r="V106" i="1"/>
  <c r="AL105" i="1"/>
  <c r="AK105" i="1"/>
  <c r="AJ105" i="1"/>
  <c r="AI105" i="1"/>
  <c r="AH105" i="1"/>
  <c r="AG105" i="1"/>
  <c r="AP105" i="1" s="1"/>
  <c r="AF105" i="1"/>
  <c r="AE105" i="1"/>
  <c r="AD105" i="1"/>
  <c r="AC105" i="1"/>
  <c r="AB105" i="1"/>
  <c r="AA105" i="1"/>
  <c r="Z105" i="1"/>
  <c r="Y105" i="1"/>
  <c r="AO105" i="1" s="1"/>
  <c r="X105" i="1"/>
  <c r="V105" i="1"/>
  <c r="AL104" i="1"/>
  <c r="AK104" i="1"/>
  <c r="AJ104" i="1"/>
  <c r="AI104" i="1"/>
  <c r="AH104" i="1"/>
  <c r="AG104" i="1"/>
  <c r="AP104" i="1" s="1"/>
  <c r="AF104" i="1"/>
  <c r="AE104" i="1"/>
  <c r="AD104" i="1"/>
  <c r="AC104" i="1"/>
  <c r="AB104" i="1"/>
  <c r="AA104" i="1"/>
  <c r="Z104" i="1"/>
  <c r="Y104" i="1"/>
  <c r="AO104" i="1" s="1"/>
  <c r="X104" i="1"/>
  <c r="V104" i="1"/>
  <c r="AL103" i="1"/>
  <c r="AK103" i="1"/>
  <c r="AJ103" i="1"/>
  <c r="AI103" i="1"/>
  <c r="AH103" i="1"/>
  <c r="AG103" i="1"/>
  <c r="AP103" i="1" s="1"/>
  <c r="AF103" i="1"/>
  <c r="AE103" i="1"/>
  <c r="AD103" i="1"/>
  <c r="AC103" i="1"/>
  <c r="AB103" i="1"/>
  <c r="AA103" i="1"/>
  <c r="Z103" i="1"/>
  <c r="Y103" i="1"/>
  <c r="AO103" i="1" s="1"/>
  <c r="X103" i="1"/>
  <c r="V103" i="1"/>
  <c r="AV105" i="1" l="1"/>
  <c r="AU105" i="1"/>
  <c r="AV108" i="1"/>
  <c r="AU108" i="1"/>
  <c r="AV104" i="1"/>
  <c r="AU104" i="1"/>
  <c r="AV107" i="1"/>
  <c r="AU107" i="1"/>
  <c r="AV103" i="1"/>
  <c r="AU103" i="1"/>
  <c r="AV106" i="1"/>
  <c r="AU106" i="1"/>
  <c r="AV109" i="1"/>
  <c r="AU109" i="1"/>
  <c r="AR107" i="1"/>
  <c r="AQ108" i="1"/>
  <c r="AR104" i="1"/>
  <c r="AR106" i="1"/>
  <c r="AR103" i="1"/>
  <c r="AR105" i="1"/>
  <c r="AQ107" i="1"/>
  <c r="AS104" i="1"/>
  <c r="AM105" i="1"/>
  <c r="AS105" i="1"/>
  <c r="AT109" i="1"/>
  <c r="AQ103" i="1"/>
  <c r="AM106" i="1"/>
  <c r="AT104" i="1"/>
  <c r="AS108" i="1"/>
  <c r="AP108" i="1"/>
  <c r="AQ109" i="1"/>
  <c r="AS103" i="1"/>
  <c r="AQ104" i="1"/>
  <c r="AT105" i="1"/>
  <c r="AT103" i="1"/>
  <c r="AM107" i="1"/>
  <c r="AR108" i="1"/>
  <c r="AR109" i="1"/>
  <c r="AM109" i="1"/>
  <c r="AS109" i="1"/>
  <c r="AQ106" i="1"/>
  <c r="AT107" i="1"/>
  <c r="AO107" i="1"/>
  <c r="AM104" i="1"/>
  <c r="AM103" i="1"/>
  <c r="AQ105" i="1"/>
  <c r="AS107" i="1"/>
  <c r="AM108" i="1"/>
  <c r="AT108" i="1"/>
  <c r="AO109" i="1"/>
  <c r="AS106" i="1"/>
  <c r="AT106" i="1"/>
  <c r="AL100" i="1" l="1"/>
  <c r="AK100" i="1"/>
  <c r="AJ100" i="1"/>
  <c r="AI100" i="1"/>
  <c r="AH100" i="1"/>
  <c r="AG100" i="1"/>
  <c r="AP100" i="1" s="1"/>
  <c r="AF100" i="1"/>
  <c r="AE100" i="1"/>
  <c r="AD100" i="1"/>
  <c r="AC100" i="1"/>
  <c r="AB100" i="1"/>
  <c r="AA100" i="1"/>
  <c r="Z100" i="1"/>
  <c r="Y100" i="1"/>
  <c r="X100" i="1"/>
  <c r="V100" i="1"/>
  <c r="AL99" i="1"/>
  <c r="AK99" i="1"/>
  <c r="AJ99" i="1"/>
  <c r="AI99" i="1"/>
  <c r="AH99" i="1"/>
  <c r="AG99" i="1"/>
  <c r="AP99" i="1" s="1"/>
  <c r="AF99" i="1"/>
  <c r="AE99" i="1"/>
  <c r="AD99" i="1"/>
  <c r="AC99" i="1"/>
  <c r="AB99" i="1"/>
  <c r="AA99" i="1"/>
  <c r="Z99" i="1"/>
  <c r="Y99" i="1"/>
  <c r="AO99" i="1" s="1"/>
  <c r="X99" i="1"/>
  <c r="V99" i="1"/>
  <c r="AL98" i="1"/>
  <c r="AK98" i="1"/>
  <c r="AJ98" i="1"/>
  <c r="AI98" i="1"/>
  <c r="AH98" i="1"/>
  <c r="AG98" i="1"/>
  <c r="AP98" i="1" s="1"/>
  <c r="AF98" i="1"/>
  <c r="AE98" i="1"/>
  <c r="AD98" i="1"/>
  <c r="AC98" i="1"/>
  <c r="AB98" i="1"/>
  <c r="AA98" i="1"/>
  <c r="Z98" i="1"/>
  <c r="Y98" i="1"/>
  <c r="AO98" i="1" s="1"/>
  <c r="X98" i="1"/>
  <c r="V98" i="1"/>
  <c r="AL97" i="1"/>
  <c r="AK97" i="1"/>
  <c r="AJ97" i="1"/>
  <c r="AI97" i="1"/>
  <c r="AH97" i="1"/>
  <c r="AG97" i="1"/>
  <c r="AP97" i="1" s="1"/>
  <c r="AF97" i="1"/>
  <c r="AE97" i="1"/>
  <c r="AD97" i="1"/>
  <c r="AC97" i="1"/>
  <c r="AB97" i="1"/>
  <c r="AA97" i="1"/>
  <c r="AT97" i="1" s="1"/>
  <c r="Z97" i="1"/>
  <c r="Y97" i="1"/>
  <c r="AO97" i="1" s="1"/>
  <c r="X97" i="1"/>
  <c r="V97" i="1"/>
  <c r="AL96" i="1"/>
  <c r="AK96" i="1"/>
  <c r="AJ96" i="1"/>
  <c r="AI96" i="1"/>
  <c r="AH96" i="1"/>
  <c r="AG96" i="1"/>
  <c r="AP96" i="1" s="1"/>
  <c r="AF96" i="1"/>
  <c r="AE96" i="1"/>
  <c r="AD96" i="1"/>
  <c r="AC96" i="1"/>
  <c r="AB96" i="1"/>
  <c r="AA96" i="1"/>
  <c r="Z96" i="1"/>
  <c r="Y96" i="1"/>
  <c r="X96" i="1"/>
  <c r="V96" i="1"/>
  <c r="AL95" i="1"/>
  <c r="AK95" i="1"/>
  <c r="AJ95" i="1"/>
  <c r="AI95" i="1"/>
  <c r="AH95" i="1"/>
  <c r="AG95" i="1"/>
  <c r="AP95" i="1" s="1"/>
  <c r="AF95" i="1"/>
  <c r="AE95" i="1"/>
  <c r="AD95" i="1"/>
  <c r="AC95" i="1"/>
  <c r="AB95" i="1"/>
  <c r="AA95" i="1"/>
  <c r="Z95" i="1"/>
  <c r="Y95" i="1"/>
  <c r="AO95" i="1" s="1"/>
  <c r="X95" i="1"/>
  <c r="V95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V94" i="1"/>
  <c r="AL93" i="1"/>
  <c r="AK93" i="1"/>
  <c r="AJ93" i="1"/>
  <c r="AI93" i="1"/>
  <c r="AH93" i="1"/>
  <c r="AG93" i="1"/>
  <c r="AP93" i="1" s="1"/>
  <c r="AF93" i="1"/>
  <c r="AE93" i="1"/>
  <c r="AD93" i="1"/>
  <c r="AC93" i="1"/>
  <c r="AB93" i="1"/>
  <c r="AA93" i="1"/>
  <c r="Z93" i="1"/>
  <c r="Y93" i="1"/>
  <c r="AO93" i="1" s="1"/>
  <c r="X93" i="1"/>
  <c r="V93" i="1"/>
  <c r="AL92" i="1"/>
  <c r="AK92" i="1"/>
  <c r="AJ92" i="1"/>
  <c r="AI92" i="1"/>
  <c r="AH92" i="1"/>
  <c r="AG92" i="1"/>
  <c r="AP92" i="1" s="1"/>
  <c r="AF92" i="1"/>
  <c r="AE92" i="1"/>
  <c r="AD92" i="1"/>
  <c r="AC92" i="1"/>
  <c r="AB92" i="1"/>
  <c r="AA92" i="1"/>
  <c r="Z92" i="1"/>
  <c r="Y92" i="1"/>
  <c r="AO92" i="1" s="1"/>
  <c r="X92" i="1"/>
  <c r="V92" i="1"/>
  <c r="AL91" i="1"/>
  <c r="AK91" i="1"/>
  <c r="AJ91" i="1"/>
  <c r="AI91" i="1"/>
  <c r="AH91" i="1"/>
  <c r="AG91" i="1"/>
  <c r="AP91" i="1" s="1"/>
  <c r="AF91" i="1"/>
  <c r="AE91" i="1"/>
  <c r="AD91" i="1"/>
  <c r="AC91" i="1"/>
  <c r="AB91" i="1"/>
  <c r="AA91" i="1"/>
  <c r="Z91" i="1"/>
  <c r="Y91" i="1"/>
  <c r="AO91" i="1" s="1"/>
  <c r="X91" i="1"/>
  <c r="V91" i="1"/>
  <c r="AL90" i="1"/>
  <c r="AK90" i="1"/>
  <c r="AJ90" i="1"/>
  <c r="AI90" i="1"/>
  <c r="AH90" i="1"/>
  <c r="AG90" i="1"/>
  <c r="AP90" i="1" s="1"/>
  <c r="AF90" i="1"/>
  <c r="AE90" i="1"/>
  <c r="AD90" i="1"/>
  <c r="AC90" i="1"/>
  <c r="AB90" i="1"/>
  <c r="AA90" i="1"/>
  <c r="Z90" i="1"/>
  <c r="Y90" i="1"/>
  <c r="AO90" i="1" s="1"/>
  <c r="X90" i="1"/>
  <c r="V90" i="1"/>
  <c r="X34" i="1"/>
  <c r="X33" i="1"/>
  <c r="X32" i="1"/>
  <c r="AL34" i="1"/>
  <c r="AK34" i="1"/>
  <c r="AJ34" i="1"/>
  <c r="AI34" i="1"/>
  <c r="AH34" i="1"/>
  <c r="AG34" i="1"/>
  <c r="AP34" i="1" s="1"/>
  <c r="AF34" i="1"/>
  <c r="AE34" i="1"/>
  <c r="AD34" i="1"/>
  <c r="AC34" i="1"/>
  <c r="AB34" i="1"/>
  <c r="AA34" i="1"/>
  <c r="Z34" i="1"/>
  <c r="Y34" i="1"/>
  <c r="AO34" i="1" s="1"/>
  <c r="AL32" i="1"/>
  <c r="AK32" i="1"/>
  <c r="AJ32" i="1"/>
  <c r="AI32" i="1"/>
  <c r="AH32" i="1"/>
  <c r="AG32" i="1"/>
  <c r="AP32" i="1" s="1"/>
  <c r="AF32" i="1"/>
  <c r="AE32" i="1"/>
  <c r="AD32" i="1"/>
  <c r="AC32" i="1"/>
  <c r="AB32" i="1"/>
  <c r="AA32" i="1"/>
  <c r="Z32" i="1"/>
  <c r="Y32" i="1"/>
  <c r="V34" i="1"/>
  <c r="V32" i="1"/>
  <c r="I33" i="1"/>
  <c r="AI33" i="1" s="1"/>
  <c r="X85" i="1"/>
  <c r="X84" i="1"/>
  <c r="X83" i="1"/>
  <c r="X82" i="1"/>
  <c r="AL85" i="1"/>
  <c r="AK85" i="1"/>
  <c r="AJ85" i="1"/>
  <c r="AI85" i="1"/>
  <c r="AH85" i="1"/>
  <c r="AG85" i="1"/>
  <c r="AP85" i="1" s="1"/>
  <c r="AF85" i="1"/>
  <c r="AE85" i="1"/>
  <c r="AD85" i="1"/>
  <c r="AC85" i="1"/>
  <c r="AB85" i="1"/>
  <c r="AA85" i="1"/>
  <c r="Z85" i="1"/>
  <c r="Y85" i="1"/>
  <c r="AO85" i="1" s="1"/>
  <c r="AL84" i="1"/>
  <c r="AK84" i="1"/>
  <c r="AJ84" i="1"/>
  <c r="AI84" i="1"/>
  <c r="AH84" i="1"/>
  <c r="AG84" i="1"/>
  <c r="AP84" i="1" s="1"/>
  <c r="AF84" i="1"/>
  <c r="AE84" i="1"/>
  <c r="AD84" i="1"/>
  <c r="AC84" i="1"/>
  <c r="AB84" i="1"/>
  <c r="AA84" i="1"/>
  <c r="Z84" i="1"/>
  <c r="Y84" i="1"/>
  <c r="AO84" i="1" s="1"/>
  <c r="AL83" i="1"/>
  <c r="AK83" i="1"/>
  <c r="AJ83" i="1"/>
  <c r="AI83" i="1"/>
  <c r="AH83" i="1"/>
  <c r="AG83" i="1"/>
  <c r="AP83" i="1" s="1"/>
  <c r="AF83" i="1"/>
  <c r="AE83" i="1"/>
  <c r="AD83" i="1"/>
  <c r="AC83" i="1"/>
  <c r="AB83" i="1"/>
  <c r="AA83" i="1"/>
  <c r="Z83" i="1"/>
  <c r="Y83" i="1"/>
  <c r="AL82" i="1"/>
  <c r="AK82" i="1"/>
  <c r="AJ82" i="1"/>
  <c r="AI82" i="1"/>
  <c r="AH82" i="1"/>
  <c r="AP82" i="1"/>
  <c r="AF82" i="1"/>
  <c r="AE82" i="1"/>
  <c r="AD82" i="1"/>
  <c r="AC82" i="1"/>
  <c r="AB82" i="1"/>
  <c r="AA82" i="1"/>
  <c r="Z82" i="1"/>
  <c r="Y82" i="1"/>
  <c r="AO82" i="1" s="1"/>
  <c r="V85" i="1"/>
  <c r="V84" i="1"/>
  <c r="V83" i="1"/>
  <c r="V82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AL80" i="1"/>
  <c r="AK80" i="1"/>
  <c r="AJ80" i="1"/>
  <c r="AI80" i="1"/>
  <c r="AH80" i="1"/>
  <c r="AG80" i="1"/>
  <c r="AP80" i="1" s="1"/>
  <c r="AF80" i="1"/>
  <c r="AE80" i="1"/>
  <c r="AD80" i="1"/>
  <c r="AC80" i="1"/>
  <c r="AB80" i="1"/>
  <c r="AA80" i="1"/>
  <c r="Z80" i="1"/>
  <c r="Y80" i="1"/>
  <c r="AO80" i="1" s="1"/>
  <c r="AL79" i="1"/>
  <c r="AK79" i="1"/>
  <c r="AJ79" i="1"/>
  <c r="AI79" i="1"/>
  <c r="AH79" i="1"/>
  <c r="AG79" i="1"/>
  <c r="AP79" i="1" s="1"/>
  <c r="AF79" i="1"/>
  <c r="AE79" i="1"/>
  <c r="AD79" i="1"/>
  <c r="AC79" i="1"/>
  <c r="AB79" i="1"/>
  <c r="AA79" i="1"/>
  <c r="Z79" i="1"/>
  <c r="Y79" i="1"/>
  <c r="AO79" i="1" s="1"/>
  <c r="AL78" i="1"/>
  <c r="AK78" i="1"/>
  <c r="AJ78" i="1"/>
  <c r="AI78" i="1"/>
  <c r="AH78" i="1"/>
  <c r="AG78" i="1"/>
  <c r="AP78" i="1" s="1"/>
  <c r="AF78" i="1"/>
  <c r="AE78" i="1"/>
  <c r="AD78" i="1"/>
  <c r="AC78" i="1"/>
  <c r="AB78" i="1"/>
  <c r="AA78" i="1"/>
  <c r="Z78" i="1"/>
  <c r="Y78" i="1"/>
  <c r="AL77" i="1"/>
  <c r="AK77" i="1"/>
  <c r="AJ77" i="1"/>
  <c r="AI77" i="1"/>
  <c r="AH77" i="1"/>
  <c r="AG77" i="1"/>
  <c r="AP77" i="1" s="1"/>
  <c r="AF77" i="1"/>
  <c r="AE77" i="1"/>
  <c r="AD77" i="1"/>
  <c r="AC77" i="1"/>
  <c r="AB77" i="1"/>
  <c r="AA77" i="1"/>
  <c r="Z77" i="1"/>
  <c r="Y77" i="1"/>
  <c r="AO77" i="1" s="1"/>
  <c r="AL76" i="1"/>
  <c r="AK76" i="1"/>
  <c r="AJ76" i="1"/>
  <c r="AI76" i="1"/>
  <c r="AH76" i="1"/>
  <c r="AG76" i="1"/>
  <c r="AP76" i="1" s="1"/>
  <c r="AF76" i="1"/>
  <c r="AE76" i="1"/>
  <c r="AD76" i="1"/>
  <c r="AC76" i="1"/>
  <c r="AB76" i="1"/>
  <c r="AA76" i="1"/>
  <c r="Z76" i="1"/>
  <c r="Y76" i="1"/>
  <c r="AO76" i="1" s="1"/>
  <c r="AL75" i="1"/>
  <c r="AK75" i="1"/>
  <c r="AJ75" i="1"/>
  <c r="AI75" i="1"/>
  <c r="AH75" i="1"/>
  <c r="AG75" i="1"/>
  <c r="AP75" i="1" s="1"/>
  <c r="AF75" i="1"/>
  <c r="AE75" i="1"/>
  <c r="AD75" i="1"/>
  <c r="AC75" i="1"/>
  <c r="AB75" i="1"/>
  <c r="AA75" i="1"/>
  <c r="Z75" i="1"/>
  <c r="Y75" i="1"/>
  <c r="AO75" i="1" s="1"/>
  <c r="AL74" i="1"/>
  <c r="AK74" i="1"/>
  <c r="AJ74" i="1"/>
  <c r="AI74" i="1"/>
  <c r="AH74" i="1"/>
  <c r="AG74" i="1"/>
  <c r="AP74" i="1" s="1"/>
  <c r="AF74" i="1"/>
  <c r="AE74" i="1"/>
  <c r="AD74" i="1"/>
  <c r="AC74" i="1"/>
  <c r="AB74" i="1"/>
  <c r="AA74" i="1"/>
  <c r="Z74" i="1"/>
  <c r="Y74" i="1"/>
  <c r="AO74" i="1" s="1"/>
  <c r="AL73" i="1"/>
  <c r="AK73" i="1"/>
  <c r="AJ73" i="1"/>
  <c r="AI73" i="1"/>
  <c r="AH73" i="1"/>
  <c r="AG73" i="1"/>
  <c r="AP73" i="1" s="1"/>
  <c r="AF73" i="1"/>
  <c r="AE73" i="1"/>
  <c r="AD73" i="1"/>
  <c r="AC73" i="1"/>
  <c r="AB73" i="1"/>
  <c r="AA73" i="1"/>
  <c r="Z73" i="1"/>
  <c r="Y73" i="1"/>
  <c r="AO73" i="1" s="1"/>
  <c r="AL72" i="1"/>
  <c r="AK72" i="1"/>
  <c r="AJ72" i="1"/>
  <c r="AI72" i="1"/>
  <c r="AH72" i="1"/>
  <c r="AG72" i="1"/>
  <c r="AP72" i="1" s="1"/>
  <c r="AF72" i="1"/>
  <c r="AE72" i="1"/>
  <c r="AD72" i="1"/>
  <c r="AC72" i="1"/>
  <c r="AB72" i="1"/>
  <c r="AA72" i="1"/>
  <c r="Z72" i="1"/>
  <c r="Y72" i="1"/>
  <c r="AL71" i="1"/>
  <c r="AK71" i="1"/>
  <c r="AJ71" i="1"/>
  <c r="AI71" i="1"/>
  <c r="AH71" i="1"/>
  <c r="AG71" i="1"/>
  <c r="AP71" i="1" s="1"/>
  <c r="AF71" i="1"/>
  <c r="AE71" i="1"/>
  <c r="AD71" i="1"/>
  <c r="AC71" i="1"/>
  <c r="AB71" i="1"/>
  <c r="AA71" i="1"/>
  <c r="Z71" i="1"/>
  <c r="Y71" i="1"/>
  <c r="AO71" i="1" s="1"/>
  <c r="AL70" i="1"/>
  <c r="AK70" i="1"/>
  <c r="AJ70" i="1"/>
  <c r="AI70" i="1"/>
  <c r="AH70" i="1"/>
  <c r="AG70" i="1"/>
  <c r="AP70" i="1" s="1"/>
  <c r="AF70" i="1"/>
  <c r="AE70" i="1"/>
  <c r="AD70" i="1"/>
  <c r="AC70" i="1"/>
  <c r="AB70" i="1"/>
  <c r="AA70" i="1"/>
  <c r="Z70" i="1"/>
  <c r="Y70" i="1"/>
  <c r="AO70" i="1" s="1"/>
  <c r="AL69" i="1"/>
  <c r="AK69" i="1"/>
  <c r="AJ69" i="1"/>
  <c r="AI69" i="1"/>
  <c r="AH69" i="1"/>
  <c r="AG69" i="1"/>
  <c r="AP69" i="1" s="1"/>
  <c r="AF69" i="1"/>
  <c r="AE69" i="1"/>
  <c r="AD69" i="1"/>
  <c r="AC69" i="1"/>
  <c r="AB69" i="1"/>
  <c r="AA69" i="1"/>
  <c r="Z69" i="1"/>
  <c r="Y69" i="1"/>
  <c r="AO69" i="1" s="1"/>
  <c r="AL68" i="1"/>
  <c r="AK68" i="1"/>
  <c r="AJ68" i="1"/>
  <c r="AI68" i="1"/>
  <c r="AH68" i="1"/>
  <c r="AG68" i="1"/>
  <c r="AP68" i="1" s="1"/>
  <c r="AF68" i="1"/>
  <c r="AE68" i="1"/>
  <c r="AD68" i="1"/>
  <c r="AC68" i="1"/>
  <c r="AB68" i="1"/>
  <c r="AA68" i="1"/>
  <c r="Z68" i="1"/>
  <c r="Y68" i="1"/>
  <c r="AO68" i="1" s="1"/>
  <c r="AL67" i="1"/>
  <c r="AK67" i="1"/>
  <c r="AJ67" i="1"/>
  <c r="AI67" i="1"/>
  <c r="AH67" i="1"/>
  <c r="AG67" i="1"/>
  <c r="AP67" i="1" s="1"/>
  <c r="AF67" i="1"/>
  <c r="AE67" i="1"/>
  <c r="AD67" i="1"/>
  <c r="AC67" i="1"/>
  <c r="AB67" i="1"/>
  <c r="AA67" i="1"/>
  <c r="Z67" i="1"/>
  <c r="Y67" i="1"/>
  <c r="AO67" i="1" s="1"/>
  <c r="AL66" i="1"/>
  <c r="AK66" i="1"/>
  <c r="AJ66" i="1"/>
  <c r="AI66" i="1"/>
  <c r="AH66" i="1"/>
  <c r="AG66" i="1"/>
  <c r="AP66" i="1" s="1"/>
  <c r="AF66" i="1"/>
  <c r="AE66" i="1"/>
  <c r="AD66" i="1"/>
  <c r="AC66" i="1"/>
  <c r="AB66" i="1"/>
  <c r="AA66" i="1"/>
  <c r="Z66" i="1"/>
  <c r="Y66" i="1"/>
  <c r="AL65" i="1"/>
  <c r="AK65" i="1"/>
  <c r="AJ65" i="1"/>
  <c r="AI65" i="1"/>
  <c r="AH65" i="1"/>
  <c r="AG65" i="1"/>
  <c r="AP65" i="1" s="1"/>
  <c r="AF65" i="1"/>
  <c r="AE65" i="1"/>
  <c r="AD65" i="1"/>
  <c r="AC65" i="1"/>
  <c r="AB65" i="1"/>
  <c r="AA65" i="1"/>
  <c r="Z65" i="1"/>
  <c r="Y65" i="1"/>
  <c r="AO65" i="1" s="1"/>
  <c r="AL64" i="1"/>
  <c r="AK64" i="1"/>
  <c r="AJ64" i="1"/>
  <c r="AI64" i="1"/>
  <c r="AH64" i="1"/>
  <c r="AG64" i="1"/>
  <c r="AP64" i="1" s="1"/>
  <c r="AF64" i="1"/>
  <c r="AE64" i="1"/>
  <c r="AD64" i="1"/>
  <c r="AC64" i="1"/>
  <c r="AB64" i="1"/>
  <c r="AA64" i="1"/>
  <c r="Z64" i="1"/>
  <c r="Y64" i="1"/>
  <c r="AO64" i="1" s="1"/>
  <c r="AL63" i="1"/>
  <c r="AK63" i="1"/>
  <c r="AJ63" i="1"/>
  <c r="AI63" i="1"/>
  <c r="AH63" i="1"/>
  <c r="AG63" i="1"/>
  <c r="AP63" i="1" s="1"/>
  <c r="AF63" i="1"/>
  <c r="AE63" i="1"/>
  <c r="AD63" i="1"/>
  <c r="AC63" i="1"/>
  <c r="AB63" i="1"/>
  <c r="AA63" i="1"/>
  <c r="Z63" i="1"/>
  <c r="Y63" i="1"/>
  <c r="AO63" i="1" s="1"/>
  <c r="AL62" i="1"/>
  <c r="AK62" i="1"/>
  <c r="AJ62" i="1"/>
  <c r="AI62" i="1"/>
  <c r="AH62" i="1"/>
  <c r="AG62" i="1"/>
  <c r="AP62" i="1" s="1"/>
  <c r="AF62" i="1"/>
  <c r="AE62" i="1"/>
  <c r="AD62" i="1"/>
  <c r="AC62" i="1"/>
  <c r="AB62" i="1"/>
  <c r="AA62" i="1"/>
  <c r="Z62" i="1"/>
  <c r="Y62" i="1"/>
  <c r="AO62" i="1" s="1"/>
  <c r="AL61" i="1"/>
  <c r="AK61" i="1"/>
  <c r="AJ61" i="1"/>
  <c r="AI61" i="1"/>
  <c r="AH61" i="1"/>
  <c r="AG61" i="1"/>
  <c r="AP61" i="1" s="1"/>
  <c r="AF61" i="1"/>
  <c r="AE61" i="1"/>
  <c r="AD61" i="1"/>
  <c r="AC61" i="1"/>
  <c r="AB61" i="1"/>
  <c r="AA61" i="1"/>
  <c r="Z61" i="1"/>
  <c r="Y61" i="1"/>
  <c r="AO61" i="1" s="1"/>
  <c r="AL60" i="1"/>
  <c r="AK60" i="1"/>
  <c r="AJ60" i="1"/>
  <c r="AI60" i="1"/>
  <c r="AH60" i="1"/>
  <c r="AG60" i="1"/>
  <c r="AP60" i="1" s="1"/>
  <c r="AF60" i="1"/>
  <c r="AE60" i="1"/>
  <c r="AD60" i="1"/>
  <c r="AC60" i="1"/>
  <c r="AB60" i="1"/>
  <c r="AA60" i="1"/>
  <c r="Z60" i="1"/>
  <c r="Y60" i="1"/>
  <c r="AL59" i="1"/>
  <c r="AK59" i="1"/>
  <c r="AJ59" i="1"/>
  <c r="AI59" i="1"/>
  <c r="AH59" i="1"/>
  <c r="AG59" i="1"/>
  <c r="AP59" i="1" s="1"/>
  <c r="AF59" i="1"/>
  <c r="AE59" i="1"/>
  <c r="AD59" i="1"/>
  <c r="AC59" i="1"/>
  <c r="AB59" i="1"/>
  <c r="AA59" i="1"/>
  <c r="Z59" i="1"/>
  <c r="Y59" i="1"/>
  <c r="AO59" i="1" s="1"/>
  <c r="AL58" i="1"/>
  <c r="AK58" i="1"/>
  <c r="AJ58" i="1"/>
  <c r="AI58" i="1"/>
  <c r="AH58" i="1"/>
  <c r="AG58" i="1"/>
  <c r="AP58" i="1" s="1"/>
  <c r="AF58" i="1"/>
  <c r="AE58" i="1"/>
  <c r="AD58" i="1"/>
  <c r="AC58" i="1"/>
  <c r="AB58" i="1"/>
  <c r="AA58" i="1"/>
  <c r="Z58" i="1"/>
  <c r="Y58" i="1"/>
  <c r="AO58" i="1" s="1"/>
  <c r="AL57" i="1"/>
  <c r="AK57" i="1"/>
  <c r="AJ57" i="1"/>
  <c r="AI57" i="1"/>
  <c r="AH57" i="1"/>
  <c r="AG57" i="1"/>
  <c r="AP57" i="1" s="1"/>
  <c r="AF57" i="1"/>
  <c r="AE57" i="1"/>
  <c r="AD57" i="1"/>
  <c r="AC57" i="1"/>
  <c r="AB57" i="1"/>
  <c r="AA57" i="1"/>
  <c r="Z57" i="1"/>
  <c r="Y57" i="1"/>
  <c r="AO57" i="1" s="1"/>
  <c r="AL56" i="1"/>
  <c r="AK56" i="1"/>
  <c r="AJ56" i="1"/>
  <c r="AI56" i="1"/>
  <c r="AH56" i="1"/>
  <c r="AG56" i="1"/>
  <c r="AP56" i="1" s="1"/>
  <c r="AF56" i="1"/>
  <c r="AE56" i="1"/>
  <c r="AD56" i="1"/>
  <c r="AC56" i="1"/>
  <c r="AB56" i="1"/>
  <c r="AA56" i="1"/>
  <c r="Z56" i="1"/>
  <c r="Y56" i="1"/>
  <c r="AO56" i="1" s="1"/>
  <c r="AL55" i="1"/>
  <c r="AK55" i="1"/>
  <c r="AJ55" i="1"/>
  <c r="AI55" i="1"/>
  <c r="AH55" i="1"/>
  <c r="AG55" i="1"/>
  <c r="AP55" i="1" s="1"/>
  <c r="AF55" i="1"/>
  <c r="AE55" i="1"/>
  <c r="AD55" i="1"/>
  <c r="AC55" i="1"/>
  <c r="AB55" i="1"/>
  <c r="AA55" i="1"/>
  <c r="Z55" i="1"/>
  <c r="Y55" i="1"/>
  <c r="AO55" i="1" s="1"/>
  <c r="AL54" i="1"/>
  <c r="AK54" i="1"/>
  <c r="AJ54" i="1"/>
  <c r="AI54" i="1"/>
  <c r="AH54" i="1"/>
  <c r="AG54" i="1"/>
  <c r="AP54" i="1" s="1"/>
  <c r="AF54" i="1"/>
  <c r="AE54" i="1"/>
  <c r="AD54" i="1"/>
  <c r="AC54" i="1"/>
  <c r="AB54" i="1"/>
  <c r="AA54" i="1"/>
  <c r="Z54" i="1"/>
  <c r="Y54" i="1"/>
  <c r="AL53" i="1"/>
  <c r="AK53" i="1"/>
  <c r="AJ53" i="1"/>
  <c r="AI53" i="1"/>
  <c r="AH53" i="1"/>
  <c r="AG53" i="1"/>
  <c r="AP53" i="1" s="1"/>
  <c r="AF53" i="1"/>
  <c r="AE53" i="1"/>
  <c r="AD53" i="1"/>
  <c r="AC53" i="1"/>
  <c r="AB53" i="1"/>
  <c r="AA53" i="1"/>
  <c r="Z53" i="1"/>
  <c r="Y53" i="1"/>
  <c r="AO53" i="1" s="1"/>
  <c r="AL52" i="1"/>
  <c r="AK52" i="1"/>
  <c r="AJ52" i="1"/>
  <c r="AI52" i="1"/>
  <c r="AH52" i="1"/>
  <c r="AG52" i="1"/>
  <c r="AP52" i="1" s="1"/>
  <c r="AF52" i="1"/>
  <c r="AE52" i="1"/>
  <c r="AD52" i="1"/>
  <c r="AC52" i="1"/>
  <c r="AB52" i="1"/>
  <c r="AA52" i="1"/>
  <c r="Z52" i="1"/>
  <c r="Y52" i="1"/>
  <c r="AO52" i="1" s="1"/>
  <c r="AL51" i="1"/>
  <c r="AK51" i="1"/>
  <c r="AJ51" i="1"/>
  <c r="AI51" i="1"/>
  <c r="AH51" i="1"/>
  <c r="AG51" i="1"/>
  <c r="AP51" i="1" s="1"/>
  <c r="AF51" i="1"/>
  <c r="AE51" i="1"/>
  <c r="AD51" i="1"/>
  <c r="AC51" i="1"/>
  <c r="AB51" i="1"/>
  <c r="AA51" i="1"/>
  <c r="Z51" i="1"/>
  <c r="Y51" i="1"/>
  <c r="AO51" i="1" s="1"/>
  <c r="AL50" i="1"/>
  <c r="AK50" i="1"/>
  <c r="AJ50" i="1"/>
  <c r="AI50" i="1"/>
  <c r="AH50" i="1"/>
  <c r="AG50" i="1"/>
  <c r="AP50" i="1" s="1"/>
  <c r="AF50" i="1"/>
  <c r="AE50" i="1"/>
  <c r="AD50" i="1"/>
  <c r="AC50" i="1"/>
  <c r="AB50" i="1"/>
  <c r="AA50" i="1"/>
  <c r="Z50" i="1"/>
  <c r="Y50" i="1"/>
  <c r="AO50" i="1" s="1"/>
  <c r="AL49" i="1"/>
  <c r="AK49" i="1"/>
  <c r="AJ49" i="1"/>
  <c r="AI49" i="1"/>
  <c r="AH49" i="1"/>
  <c r="AG49" i="1"/>
  <c r="AP49" i="1" s="1"/>
  <c r="AF49" i="1"/>
  <c r="AE49" i="1"/>
  <c r="AD49" i="1"/>
  <c r="AC49" i="1"/>
  <c r="AB49" i="1"/>
  <c r="AA49" i="1"/>
  <c r="Z49" i="1"/>
  <c r="Y49" i="1"/>
  <c r="AO49" i="1" s="1"/>
  <c r="AL48" i="1"/>
  <c r="AK48" i="1"/>
  <c r="AJ48" i="1"/>
  <c r="AI48" i="1"/>
  <c r="AH48" i="1"/>
  <c r="AG48" i="1"/>
  <c r="AP48" i="1" s="1"/>
  <c r="AF48" i="1"/>
  <c r="AE48" i="1"/>
  <c r="AD48" i="1"/>
  <c r="AC48" i="1"/>
  <c r="AB48" i="1"/>
  <c r="AA48" i="1"/>
  <c r="Z48" i="1"/>
  <c r="Y48" i="1"/>
  <c r="AL47" i="1"/>
  <c r="AK47" i="1"/>
  <c r="AJ47" i="1"/>
  <c r="AI47" i="1"/>
  <c r="AH47" i="1"/>
  <c r="AG47" i="1"/>
  <c r="AP47" i="1" s="1"/>
  <c r="AF47" i="1"/>
  <c r="AE47" i="1"/>
  <c r="AD47" i="1"/>
  <c r="AC47" i="1"/>
  <c r="AB47" i="1"/>
  <c r="AA47" i="1"/>
  <c r="Z47" i="1"/>
  <c r="Y47" i="1"/>
  <c r="AO47" i="1" s="1"/>
  <c r="AL46" i="1"/>
  <c r="AK46" i="1"/>
  <c r="AJ46" i="1"/>
  <c r="AI46" i="1"/>
  <c r="AH46" i="1"/>
  <c r="AG46" i="1"/>
  <c r="AP46" i="1" s="1"/>
  <c r="AF46" i="1"/>
  <c r="AE46" i="1"/>
  <c r="AD46" i="1"/>
  <c r="AC46" i="1"/>
  <c r="AB46" i="1"/>
  <c r="AA46" i="1"/>
  <c r="Z46" i="1"/>
  <c r="Y46" i="1"/>
  <c r="AO46" i="1" s="1"/>
  <c r="AL45" i="1"/>
  <c r="AK45" i="1"/>
  <c r="AJ45" i="1"/>
  <c r="AI45" i="1"/>
  <c r="AH45" i="1"/>
  <c r="AG45" i="1"/>
  <c r="AP45" i="1" s="1"/>
  <c r="AF45" i="1"/>
  <c r="AE45" i="1"/>
  <c r="AD45" i="1"/>
  <c r="AC45" i="1"/>
  <c r="AB45" i="1"/>
  <c r="AA45" i="1"/>
  <c r="Z45" i="1"/>
  <c r="Y45" i="1"/>
  <c r="AO45" i="1" s="1"/>
  <c r="AL44" i="1"/>
  <c r="AK44" i="1"/>
  <c r="AJ44" i="1"/>
  <c r="AI44" i="1"/>
  <c r="AH44" i="1"/>
  <c r="AG44" i="1"/>
  <c r="AP44" i="1" s="1"/>
  <c r="AF44" i="1"/>
  <c r="AE44" i="1"/>
  <c r="AD44" i="1"/>
  <c r="AC44" i="1"/>
  <c r="AB44" i="1"/>
  <c r="AA44" i="1"/>
  <c r="Z44" i="1"/>
  <c r="Y44" i="1"/>
  <c r="AO44" i="1" s="1"/>
  <c r="AL43" i="1"/>
  <c r="AK43" i="1"/>
  <c r="AJ43" i="1"/>
  <c r="AI43" i="1"/>
  <c r="AH43" i="1"/>
  <c r="AG43" i="1"/>
  <c r="AP43" i="1" s="1"/>
  <c r="AF43" i="1"/>
  <c r="AE43" i="1"/>
  <c r="AD43" i="1"/>
  <c r="AC43" i="1"/>
  <c r="AB43" i="1"/>
  <c r="AA43" i="1"/>
  <c r="Z43" i="1"/>
  <c r="Y43" i="1"/>
  <c r="AO43" i="1" s="1"/>
  <c r="AL42" i="1"/>
  <c r="AK42" i="1"/>
  <c r="AJ42" i="1"/>
  <c r="AI42" i="1"/>
  <c r="AH42" i="1"/>
  <c r="AG42" i="1"/>
  <c r="AP42" i="1" s="1"/>
  <c r="AF42" i="1"/>
  <c r="AE42" i="1"/>
  <c r="AD42" i="1"/>
  <c r="AC42" i="1"/>
  <c r="AB42" i="1"/>
  <c r="AA42" i="1"/>
  <c r="Z42" i="1"/>
  <c r="Y42" i="1"/>
  <c r="AL41" i="1"/>
  <c r="AK41" i="1"/>
  <c r="AJ41" i="1"/>
  <c r="AI41" i="1"/>
  <c r="AH41" i="1"/>
  <c r="AG41" i="1"/>
  <c r="AP41" i="1" s="1"/>
  <c r="AF41" i="1"/>
  <c r="AE41" i="1"/>
  <c r="AD41" i="1"/>
  <c r="AC41" i="1"/>
  <c r="AB41" i="1"/>
  <c r="AA41" i="1"/>
  <c r="Z41" i="1"/>
  <c r="Y41" i="1"/>
  <c r="AO41" i="1" s="1"/>
  <c r="AL40" i="1"/>
  <c r="AK40" i="1"/>
  <c r="AJ40" i="1"/>
  <c r="AI40" i="1"/>
  <c r="AH40" i="1"/>
  <c r="AG40" i="1"/>
  <c r="AP40" i="1" s="1"/>
  <c r="AF40" i="1"/>
  <c r="AE40" i="1"/>
  <c r="AD40" i="1"/>
  <c r="AC40" i="1"/>
  <c r="AB40" i="1"/>
  <c r="AA40" i="1"/>
  <c r="Z40" i="1"/>
  <c r="Y40" i="1"/>
  <c r="AO40" i="1" s="1"/>
  <c r="AL39" i="1"/>
  <c r="AK39" i="1"/>
  <c r="AJ39" i="1"/>
  <c r="AI39" i="1"/>
  <c r="AH39" i="1"/>
  <c r="AG39" i="1"/>
  <c r="AP39" i="1" s="1"/>
  <c r="AF39" i="1"/>
  <c r="AE39" i="1"/>
  <c r="AD39" i="1"/>
  <c r="AC39" i="1"/>
  <c r="AB39" i="1"/>
  <c r="AA39" i="1"/>
  <c r="Z39" i="1"/>
  <c r="Y39" i="1"/>
  <c r="AO39" i="1" s="1"/>
  <c r="AL38" i="1"/>
  <c r="AK38" i="1"/>
  <c r="AJ38" i="1"/>
  <c r="AI38" i="1"/>
  <c r="AH38" i="1"/>
  <c r="AG38" i="1"/>
  <c r="AP38" i="1" s="1"/>
  <c r="AF38" i="1"/>
  <c r="AE38" i="1"/>
  <c r="AD38" i="1"/>
  <c r="AC38" i="1"/>
  <c r="AB38" i="1"/>
  <c r="AA38" i="1"/>
  <c r="Z38" i="1"/>
  <c r="Y38" i="1"/>
  <c r="AO38" i="1" s="1"/>
  <c r="AL37" i="1"/>
  <c r="AK37" i="1"/>
  <c r="AJ37" i="1"/>
  <c r="AI37" i="1"/>
  <c r="AH37" i="1"/>
  <c r="AG37" i="1"/>
  <c r="AP37" i="1" s="1"/>
  <c r="AF37" i="1"/>
  <c r="AE37" i="1"/>
  <c r="AD37" i="1"/>
  <c r="AC37" i="1"/>
  <c r="AB37" i="1"/>
  <c r="AA37" i="1"/>
  <c r="Z37" i="1"/>
  <c r="Y37" i="1"/>
  <c r="AO37" i="1" s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AT55" i="1" l="1"/>
  <c r="AV39" i="1"/>
  <c r="AU39" i="1"/>
  <c r="AV42" i="1"/>
  <c r="AU42" i="1"/>
  <c r="AV45" i="1"/>
  <c r="AU45" i="1"/>
  <c r="AV48" i="1"/>
  <c r="AU48" i="1"/>
  <c r="AV51" i="1"/>
  <c r="AU51" i="1"/>
  <c r="AV54" i="1"/>
  <c r="AU54" i="1"/>
  <c r="AV57" i="1"/>
  <c r="AU57" i="1"/>
  <c r="AV60" i="1"/>
  <c r="AU60" i="1"/>
  <c r="AV63" i="1"/>
  <c r="AU63" i="1"/>
  <c r="AV66" i="1"/>
  <c r="AU66" i="1"/>
  <c r="AV69" i="1"/>
  <c r="AU69" i="1"/>
  <c r="AV72" i="1"/>
  <c r="AU72" i="1"/>
  <c r="AV75" i="1"/>
  <c r="AU75" i="1"/>
  <c r="AV78" i="1"/>
  <c r="AU78" i="1"/>
  <c r="AV85" i="1"/>
  <c r="AU85" i="1"/>
  <c r="AV90" i="1"/>
  <c r="AU90" i="1"/>
  <c r="AV93" i="1"/>
  <c r="AU93" i="1"/>
  <c r="AV96" i="1"/>
  <c r="AU96" i="1"/>
  <c r="AV99" i="1"/>
  <c r="AU99" i="1"/>
  <c r="AV34" i="1"/>
  <c r="AU34" i="1"/>
  <c r="AV37" i="1"/>
  <c r="AU37" i="1"/>
  <c r="AV40" i="1"/>
  <c r="AU40" i="1"/>
  <c r="AV43" i="1"/>
  <c r="AU43" i="1"/>
  <c r="AV46" i="1"/>
  <c r="AU46" i="1"/>
  <c r="AV49" i="1"/>
  <c r="AU49" i="1"/>
  <c r="AV52" i="1"/>
  <c r="AU52" i="1"/>
  <c r="AV55" i="1"/>
  <c r="AU55" i="1"/>
  <c r="AR57" i="1"/>
  <c r="AV58" i="1"/>
  <c r="AU58" i="1"/>
  <c r="AV61" i="1"/>
  <c r="AU61" i="1"/>
  <c r="AV64" i="1"/>
  <c r="AU64" i="1"/>
  <c r="AV67" i="1"/>
  <c r="AU67" i="1"/>
  <c r="AV70" i="1"/>
  <c r="AU70" i="1"/>
  <c r="AV73" i="1"/>
  <c r="AU73" i="1"/>
  <c r="AV76" i="1"/>
  <c r="AU76" i="1"/>
  <c r="AV79" i="1"/>
  <c r="AU79" i="1"/>
  <c r="AV83" i="1"/>
  <c r="AU83" i="1"/>
  <c r="AV92" i="1"/>
  <c r="AU92" i="1"/>
  <c r="AV95" i="1"/>
  <c r="AU95" i="1"/>
  <c r="AV98" i="1"/>
  <c r="AU98" i="1"/>
  <c r="AV32" i="1"/>
  <c r="AU32" i="1"/>
  <c r="AV38" i="1"/>
  <c r="AU38" i="1"/>
  <c r="AV41" i="1"/>
  <c r="AU41" i="1"/>
  <c r="AV44" i="1"/>
  <c r="AU44" i="1"/>
  <c r="AV47" i="1"/>
  <c r="AU47" i="1"/>
  <c r="AV50" i="1"/>
  <c r="AU50" i="1"/>
  <c r="AV53" i="1"/>
  <c r="AU53" i="1"/>
  <c r="AV56" i="1"/>
  <c r="AU56" i="1"/>
  <c r="AV59" i="1"/>
  <c r="AU59" i="1"/>
  <c r="AV62" i="1"/>
  <c r="AU62" i="1"/>
  <c r="AV65" i="1"/>
  <c r="AU65" i="1"/>
  <c r="AV68" i="1"/>
  <c r="AU68" i="1"/>
  <c r="AV71" i="1"/>
  <c r="AU71" i="1"/>
  <c r="AV74" i="1"/>
  <c r="AU74" i="1"/>
  <c r="AV77" i="1"/>
  <c r="AU77" i="1"/>
  <c r="AV80" i="1"/>
  <c r="AU80" i="1"/>
  <c r="AV84" i="1"/>
  <c r="AU84" i="1"/>
  <c r="AV91" i="1"/>
  <c r="AU91" i="1"/>
  <c r="AV94" i="1"/>
  <c r="AU94" i="1"/>
  <c r="AV97" i="1"/>
  <c r="AU97" i="1"/>
  <c r="AV100" i="1"/>
  <c r="AU100" i="1"/>
  <c r="AR41" i="1"/>
  <c r="AR53" i="1"/>
  <c r="AQ60" i="1"/>
  <c r="AR65" i="1"/>
  <c r="AR77" i="1"/>
  <c r="AT51" i="1"/>
  <c r="AT57" i="1"/>
  <c r="AR51" i="1"/>
  <c r="AQ64" i="1"/>
  <c r="AT37" i="1"/>
  <c r="AQ40" i="1"/>
  <c r="AT75" i="1"/>
  <c r="V33" i="1"/>
  <c r="AR63" i="1"/>
  <c r="AR96" i="1"/>
  <c r="AR73" i="1"/>
  <c r="AT77" i="1"/>
  <c r="AT41" i="1"/>
  <c r="AQ44" i="1"/>
  <c r="AQ50" i="1"/>
  <c r="AQ56" i="1"/>
  <c r="AR75" i="1"/>
  <c r="AR94" i="1"/>
  <c r="AT65" i="1"/>
  <c r="AR39" i="1"/>
  <c r="AD33" i="1"/>
  <c r="AQ46" i="1"/>
  <c r="AQ66" i="1"/>
  <c r="AR79" i="1"/>
  <c r="AT39" i="1"/>
  <c r="AT61" i="1"/>
  <c r="AR67" i="1"/>
  <c r="AT79" i="1"/>
  <c r="AJ33" i="1"/>
  <c r="AR100" i="1"/>
  <c r="AQ42" i="1"/>
  <c r="AR47" i="1"/>
  <c r="AQ48" i="1"/>
  <c r="AQ62" i="1"/>
  <c r="AR71" i="1"/>
  <c r="AQ72" i="1"/>
  <c r="AQ80" i="1"/>
  <c r="AK33" i="1"/>
  <c r="AR90" i="1"/>
  <c r="AQ92" i="1"/>
  <c r="AQ54" i="1"/>
  <c r="AS73" i="1"/>
  <c r="AQ32" i="1"/>
  <c r="AL33" i="1"/>
  <c r="AS95" i="1"/>
  <c r="AQ98" i="1"/>
  <c r="AR45" i="1"/>
  <c r="AR59" i="1"/>
  <c r="AR69" i="1"/>
  <c r="AQ78" i="1"/>
  <c r="AR80" i="1"/>
  <c r="Z33" i="1"/>
  <c r="AT63" i="1"/>
  <c r="AQ68" i="1"/>
  <c r="AT73" i="1"/>
  <c r="AQ76" i="1"/>
  <c r="AB33" i="1"/>
  <c r="AR33" i="1" s="1"/>
  <c r="AT94" i="1"/>
  <c r="AQ94" i="1"/>
  <c r="AQ100" i="1"/>
  <c r="AR37" i="1"/>
  <c r="AR38" i="1"/>
  <c r="AT67" i="1"/>
  <c r="AT69" i="1"/>
  <c r="AT71" i="1"/>
  <c r="AS79" i="1"/>
  <c r="AT84" i="1"/>
  <c r="AE33" i="1"/>
  <c r="AS93" i="1"/>
  <c r="AS37" i="1"/>
  <c r="AR43" i="1"/>
  <c r="AR44" i="1"/>
  <c r="AQ52" i="1"/>
  <c r="AQ58" i="1"/>
  <c r="AR84" i="1"/>
  <c r="AF33" i="1"/>
  <c r="AR93" i="1"/>
  <c r="AT49" i="1"/>
  <c r="AQ99" i="1"/>
  <c r="AS43" i="1"/>
  <c r="AR49" i="1"/>
  <c r="AR50" i="1"/>
  <c r="AR55" i="1"/>
  <c r="AR56" i="1"/>
  <c r="AR61" i="1"/>
  <c r="AR62" i="1"/>
  <c r="AQ70" i="1"/>
  <c r="AQ74" i="1"/>
  <c r="AM83" i="1"/>
  <c r="AT85" i="1"/>
  <c r="Y33" i="1"/>
  <c r="AO33" i="1" s="1"/>
  <c r="AH33" i="1"/>
  <c r="AT34" i="1"/>
  <c r="AT91" i="1"/>
  <c r="AR92" i="1"/>
  <c r="AR97" i="1"/>
  <c r="AS49" i="1"/>
  <c r="AS55" i="1"/>
  <c r="AS61" i="1"/>
  <c r="AR68" i="1"/>
  <c r="AR85" i="1"/>
  <c r="AR34" i="1"/>
  <c r="AR91" i="1"/>
  <c r="AQ38" i="1"/>
  <c r="AT43" i="1"/>
  <c r="AT45" i="1"/>
  <c r="AT47" i="1"/>
  <c r="AT53" i="1"/>
  <c r="AS67" i="1"/>
  <c r="AR74" i="1"/>
  <c r="AT83" i="1"/>
  <c r="AQ95" i="1"/>
  <c r="AQ37" i="1"/>
  <c r="AT40" i="1"/>
  <c r="AM42" i="1"/>
  <c r="AQ43" i="1"/>
  <c r="AT46" i="1"/>
  <c r="AM48" i="1"/>
  <c r="AQ49" i="1"/>
  <c r="AT52" i="1"/>
  <c r="AM54" i="1"/>
  <c r="AQ55" i="1"/>
  <c r="AT58" i="1"/>
  <c r="AM60" i="1"/>
  <c r="AQ61" i="1"/>
  <c r="AT64" i="1"/>
  <c r="AM66" i="1"/>
  <c r="AQ67" i="1"/>
  <c r="AT70" i="1"/>
  <c r="AM72" i="1"/>
  <c r="AQ73" i="1"/>
  <c r="AT76" i="1"/>
  <c r="AM78" i="1"/>
  <c r="AQ79" i="1"/>
  <c r="AS83" i="1"/>
  <c r="AM32" i="1"/>
  <c r="AA33" i="1"/>
  <c r="AG33" i="1"/>
  <c r="AP33" i="1" s="1"/>
  <c r="AT90" i="1"/>
  <c r="AM100" i="1"/>
  <c r="AT59" i="1"/>
  <c r="AS39" i="1"/>
  <c r="AS45" i="1"/>
  <c r="AR46" i="1"/>
  <c r="AS51" i="1"/>
  <c r="AR52" i="1"/>
  <c r="AS57" i="1"/>
  <c r="AR58" i="1"/>
  <c r="AS63" i="1"/>
  <c r="AR64" i="1"/>
  <c r="AS69" i="1"/>
  <c r="AR70" i="1"/>
  <c r="AS75" i="1"/>
  <c r="AR76" i="1"/>
  <c r="AO83" i="1"/>
  <c r="AM85" i="1"/>
  <c r="AM34" i="1"/>
  <c r="AM94" i="1"/>
  <c r="AS94" i="1"/>
  <c r="AR95" i="1"/>
  <c r="AM97" i="1"/>
  <c r="AR40" i="1"/>
  <c r="AM38" i="1"/>
  <c r="AQ39" i="1"/>
  <c r="AT42" i="1"/>
  <c r="AO42" i="1"/>
  <c r="AM44" i="1"/>
  <c r="AQ45" i="1"/>
  <c r="AT48" i="1"/>
  <c r="AO48" i="1"/>
  <c r="AM50" i="1"/>
  <c r="AQ51" i="1"/>
  <c r="AT54" i="1"/>
  <c r="AO54" i="1"/>
  <c r="AM56" i="1"/>
  <c r="AQ57" i="1"/>
  <c r="AT60" i="1"/>
  <c r="AO60" i="1"/>
  <c r="AM62" i="1"/>
  <c r="AQ63" i="1"/>
  <c r="AT66" i="1"/>
  <c r="AO66" i="1"/>
  <c r="AM68" i="1"/>
  <c r="AQ69" i="1"/>
  <c r="AT72" i="1"/>
  <c r="AO72" i="1"/>
  <c r="AM74" i="1"/>
  <c r="AQ75" i="1"/>
  <c r="AT78" i="1"/>
  <c r="AO78" i="1"/>
  <c r="AM80" i="1"/>
  <c r="AR83" i="1"/>
  <c r="AS85" i="1"/>
  <c r="AT32" i="1"/>
  <c r="AO32" i="1"/>
  <c r="AC33" i="1"/>
  <c r="AQ34" i="1"/>
  <c r="AM96" i="1"/>
  <c r="AQ97" i="1"/>
  <c r="AT98" i="1"/>
  <c r="AS99" i="1"/>
  <c r="AT100" i="1"/>
  <c r="AS47" i="1"/>
  <c r="AR48" i="1"/>
  <c r="AS53" i="1"/>
  <c r="AR54" i="1"/>
  <c r="AS59" i="1"/>
  <c r="AR60" i="1"/>
  <c r="AS65" i="1"/>
  <c r="AR66" i="1"/>
  <c r="AS71" i="1"/>
  <c r="AR72" i="1"/>
  <c r="AS77" i="1"/>
  <c r="AR78" i="1"/>
  <c r="AR32" i="1"/>
  <c r="AM91" i="1"/>
  <c r="AP94" i="1"/>
  <c r="AR98" i="1"/>
  <c r="AR99" i="1"/>
  <c r="AS41" i="1"/>
  <c r="AR42" i="1"/>
  <c r="AT38" i="1"/>
  <c r="AM40" i="1"/>
  <c r="AQ41" i="1"/>
  <c r="AT44" i="1"/>
  <c r="AM46" i="1"/>
  <c r="AQ47" i="1"/>
  <c r="AT50" i="1"/>
  <c r="AM52" i="1"/>
  <c r="AQ53" i="1"/>
  <c r="AT56" i="1"/>
  <c r="AM58" i="1"/>
  <c r="AQ59" i="1"/>
  <c r="AT62" i="1"/>
  <c r="AM64" i="1"/>
  <c r="AQ65" i="1"/>
  <c r="AT68" i="1"/>
  <c r="AM70" i="1"/>
  <c r="AQ71" i="1"/>
  <c r="AT74" i="1"/>
  <c r="AM76" i="1"/>
  <c r="AQ77" i="1"/>
  <c r="AT80" i="1"/>
  <c r="AQ84" i="1"/>
  <c r="AQ91" i="1"/>
  <c r="AM92" i="1"/>
  <c r="AQ93" i="1"/>
  <c r="AT95" i="1"/>
  <c r="AT96" i="1"/>
  <c r="AM90" i="1"/>
  <c r="AQ90" i="1"/>
  <c r="AS92" i="1"/>
  <c r="AM93" i="1"/>
  <c r="AT93" i="1"/>
  <c r="AO94" i="1"/>
  <c r="AQ96" i="1"/>
  <c r="AS98" i="1"/>
  <c r="AM99" i="1"/>
  <c r="AT99" i="1"/>
  <c r="AO100" i="1"/>
  <c r="AS91" i="1"/>
  <c r="AT92" i="1"/>
  <c r="AS97" i="1"/>
  <c r="AM98" i="1"/>
  <c r="AS90" i="1"/>
  <c r="AS96" i="1"/>
  <c r="AM95" i="1"/>
  <c r="AO96" i="1"/>
  <c r="AS100" i="1"/>
  <c r="AS32" i="1"/>
  <c r="AS34" i="1"/>
  <c r="AS84" i="1"/>
  <c r="AM82" i="1"/>
  <c r="AQ83" i="1"/>
  <c r="AM84" i="1"/>
  <c r="AQ85" i="1"/>
  <c r="AM37" i="1"/>
  <c r="AM39" i="1"/>
  <c r="AM41" i="1"/>
  <c r="AM43" i="1"/>
  <c r="AM45" i="1"/>
  <c r="AM47" i="1"/>
  <c r="AM49" i="1"/>
  <c r="AM51" i="1"/>
  <c r="AM53" i="1"/>
  <c r="AM55" i="1"/>
  <c r="AM57" i="1"/>
  <c r="AM59" i="1"/>
  <c r="AM61" i="1"/>
  <c r="AM63" i="1"/>
  <c r="AM65" i="1"/>
  <c r="AM67" i="1"/>
  <c r="AM69" i="1"/>
  <c r="AM71" i="1"/>
  <c r="AM73" i="1"/>
  <c r="AM75" i="1"/>
  <c r="AM77" i="1"/>
  <c r="AM79" i="1"/>
  <c r="AS38" i="1"/>
  <c r="AS40" i="1"/>
  <c r="AS42" i="1"/>
  <c r="AS44" i="1"/>
  <c r="AS46" i="1"/>
  <c r="AS48" i="1"/>
  <c r="AS50" i="1"/>
  <c r="AS52" i="1"/>
  <c r="AS54" i="1"/>
  <c r="AS56" i="1"/>
  <c r="AS58" i="1"/>
  <c r="AS60" i="1"/>
  <c r="AS62" i="1"/>
  <c r="AS64" i="1"/>
  <c r="AS66" i="1"/>
  <c r="AS68" i="1"/>
  <c r="AS70" i="1"/>
  <c r="AS72" i="1"/>
  <c r="AS74" i="1"/>
  <c r="AS76" i="1"/>
  <c r="AS78" i="1"/>
  <c r="AS80" i="1"/>
  <c r="AL31" i="1"/>
  <c r="AK31" i="1"/>
  <c r="AJ31" i="1"/>
  <c r="AI31" i="1"/>
  <c r="AH31" i="1"/>
  <c r="AG31" i="1"/>
  <c r="AP31" i="1" s="1"/>
  <c r="AF31" i="1"/>
  <c r="AE31" i="1"/>
  <c r="AD31" i="1"/>
  <c r="AC31" i="1"/>
  <c r="AB31" i="1"/>
  <c r="AA31" i="1"/>
  <c r="Z31" i="1"/>
  <c r="Y31" i="1"/>
  <c r="X31" i="1"/>
  <c r="V31" i="1"/>
  <c r="X30" i="1"/>
  <c r="AL30" i="1"/>
  <c r="AK30" i="1"/>
  <c r="AJ30" i="1"/>
  <c r="AI30" i="1"/>
  <c r="AH30" i="1"/>
  <c r="AG30" i="1"/>
  <c r="AP30" i="1" s="1"/>
  <c r="AF30" i="1"/>
  <c r="AE30" i="1"/>
  <c r="AD30" i="1"/>
  <c r="AC30" i="1"/>
  <c r="AB30" i="1"/>
  <c r="AA30" i="1"/>
  <c r="Z30" i="1"/>
  <c r="Y30" i="1"/>
  <c r="V30" i="1"/>
  <c r="AL29" i="1"/>
  <c r="AK29" i="1"/>
  <c r="AJ29" i="1"/>
  <c r="AI29" i="1"/>
  <c r="AH29" i="1"/>
  <c r="AG29" i="1"/>
  <c r="AP29" i="1" s="1"/>
  <c r="AF29" i="1"/>
  <c r="AE29" i="1"/>
  <c r="AD29" i="1"/>
  <c r="AC29" i="1"/>
  <c r="AB29" i="1"/>
  <c r="AA29" i="1"/>
  <c r="Z29" i="1"/>
  <c r="Y29" i="1"/>
  <c r="X29" i="1"/>
  <c r="V29" i="1"/>
  <c r="AL28" i="1"/>
  <c r="AK28" i="1"/>
  <c r="AJ28" i="1"/>
  <c r="AI28" i="1"/>
  <c r="AH28" i="1"/>
  <c r="AG28" i="1"/>
  <c r="AP28" i="1" s="1"/>
  <c r="AF28" i="1"/>
  <c r="AE28" i="1"/>
  <c r="AD28" i="1"/>
  <c r="AC28" i="1"/>
  <c r="AB28" i="1"/>
  <c r="AA28" i="1"/>
  <c r="Z28" i="1"/>
  <c r="Y28" i="1"/>
  <c r="X28" i="1"/>
  <c r="V28" i="1"/>
  <c r="X25" i="1"/>
  <c r="X24" i="1"/>
  <c r="X23" i="1"/>
  <c r="X22" i="1"/>
  <c r="X21" i="1"/>
  <c r="X20" i="1"/>
  <c r="AL25" i="1"/>
  <c r="AK25" i="1"/>
  <c r="AJ25" i="1"/>
  <c r="AI25" i="1"/>
  <c r="AH25" i="1"/>
  <c r="AG25" i="1"/>
  <c r="AP25" i="1" s="1"/>
  <c r="AF25" i="1"/>
  <c r="AE25" i="1"/>
  <c r="AD25" i="1"/>
  <c r="AC25" i="1"/>
  <c r="AB25" i="1"/>
  <c r="AA25" i="1"/>
  <c r="Z25" i="1"/>
  <c r="Y25" i="1"/>
  <c r="V25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V24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V23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V22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V21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V20" i="1"/>
  <c r="U17" i="1"/>
  <c r="V17" i="1" s="1"/>
  <c r="U16" i="1"/>
  <c r="V16" i="1" s="1"/>
  <c r="U15" i="1"/>
  <c r="V15" i="1" s="1"/>
  <c r="AT17" i="1"/>
  <c r="AS17" i="1"/>
  <c r="AL17" i="1"/>
  <c r="AK17" i="1"/>
  <c r="AJ17" i="1"/>
  <c r="AI17" i="1"/>
  <c r="AH17" i="1"/>
  <c r="AG17" i="1"/>
  <c r="AP17" i="1" s="1"/>
  <c r="AF17" i="1"/>
  <c r="AE17" i="1"/>
  <c r="AD17" i="1"/>
  <c r="AC17" i="1"/>
  <c r="AB17" i="1"/>
  <c r="AA17" i="1"/>
  <c r="Z17" i="1"/>
  <c r="Y17" i="1"/>
  <c r="AT16" i="1"/>
  <c r="AS16" i="1"/>
  <c r="AL16" i="1"/>
  <c r="AK16" i="1"/>
  <c r="AJ16" i="1"/>
  <c r="AI16" i="1"/>
  <c r="AH16" i="1"/>
  <c r="AG16" i="1"/>
  <c r="AP16" i="1" s="1"/>
  <c r="AF16" i="1"/>
  <c r="AE16" i="1"/>
  <c r="AD16" i="1"/>
  <c r="AC16" i="1"/>
  <c r="AB16" i="1"/>
  <c r="AA16" i="1"/>
  <c r="Z16" i="1"/>
  <c r="Y16" i="1"/>
  <c r="AO16" i="1" s="1"/>
  <c r="AT15" i="1"/>
  <c r="AS15" i="1"/>
  <c r="AL15" i="1"/>
  <c r="AK15" i="1"/>
  <c r="AJ15" i="1"/>
  <c r="AI15" i="1"/>
  <c r="AH15" i="1"/>
  <c r="AG15" i="1"/>
  <c r="AP15" i="1" s="1"/>
  <c r="AF15" i="1"/>
  <c r="AE15" i="1"/>
  <c r="AD15" i="1"/>
  <c r="AC15" i="1"/>
  <c r="AB15" i="1"/>
  <c r="AA15" i="1"/>
  <c r="Z15" i="1"/>
  <c r="Y15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AT10" i="1"/>
  <c r="AS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AT7" i="1"/>
  <c r="AS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AT6" i="1"/>
  <c r="AS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AV12" i="1" l="1"/>
  <c r="AU12" i="1"/>
  <c r="AV15" i="1"/>
  <c r="AU15" i="1"/>
  <c r="AV8" i="1"/>
  <c r="AU8" i="1"/>
  <c r="AV9" i="1"/>
  <c r="AU9" i="1"/>
  <c r="AV7" i="1"/>
  <c r="AU7" i="1"/>
  <c r="AQ29" i="1"/>
  <c r="AV29" i="1"/>
  <c r="AU29" i="1"/>
  <c r="AV24" i="1"/>
  <c r="AU24" i="1"/>
  <c r="AV33" i="1"/>
  <c r="AU33" i="1"/>
  <c r="AV11" i="1"/>
  <c r="AU11" i="1"/>
  <c r="AV13" i="1"/>
  <c r="AU13" i="1"/>
  <c r="AV21" i="1"/>
  <c r="AU21" i="1"/>
  <c r="AV23" i="1"/>
  <c r="AU23" i="1"/>
  <c r="AV25" i="1"/>
  <c r="AU25" i="1"/>
  <c r="AV20" i="1"/>
  <c r="AU20" i="1"/>
  <c r="AV10" i="1"/>
  <c r="AU10" i="1"/>
  <c r="AV17" i="1"/>
  <c r="AU17" i="1"/>
  <c r="AV28" i="1"/>
  <c r="AU28" i="1"/>
  <c r="AV31" i="1"/>
  <c r="AU31" i="1"/>
  <c r="AV22" i="1"/>
  <c r="AU22" i="1"/>
  <c r="AV6" i="1"/>
  <c r="AU6" i="1"/>
  <c r="AV16" i="1"/>
  <c r="AU16" i="1"/>
  <c r="AV30" i="1"/>
  <c r="AU30" i="1"/>
  <c r="AS33" i="1"/>
  <c r="AR28" i="1"/>
  <c r="AT30" i="1"/>
  <c r="AQ33" i="1"/>
  <c r="AT28" i="1"/>
  <c r="AM33" i="1"/>
  <c r="AS28" i="1"/>
  <c r="AT33" i="1"/>
  <c r="AR29" i="1"/>
  <c r="AQ31" i="1"/>
  <c r="AR31" i="1"/>
  <c r="AQ28" i="1"/>
  <c r="AM29" i="1"/>
  <c r="AR30" i="1"/>
  <c r="AM28" i="1"/>
  <c r="AT29" i="1"/>
  <c r="AM31" i="1"/>
  <c r="AM30" i="1"/>
  <c r="AO28" i="1"/>
  <c r="AQ30" i="1"/>
  <c r="AT31" i="1"/>
  <c r="AO31" i="1"/>
  <c r="AS31" i="1"/>
  <c r="AO30" i="1"/>
  <c r="AS30" i="1"/>
  <c r="AO29" i="1"/>
  <c r="AS29" i="1"/>
  <c r="AQ11" i="1"/>
  <c r="AT21" i="1"/>
  <c r="AS23" i="1"/>
  <c r="AT24" i="1"/>
  <c r="AQ24" i="1"/>
  <c r="AR6" i="1"/>
  <c r="AR13" i="1"/>
  <c r="AS20" i="1"/>
  <c r="AT22" i="1"/>
  <c r="AT25" i="1"/>
  <c r="AT20" i="1"/>
  <c r="AR20" i="1"/>
  <c r="AR25" i="1"/>
  <c r="AT23" i="1"/>
  <c r="AS22" i="1"/>
  <c r="AS21" i="1"/>
  <c r="AS24" i="1"/>
  <c r="AS25" i="1"/>
  <c r="AM11" i="1"/>
  <c r="AQ13" i="1"/>
  <c r="AQ21" i="1"/>
  <c r="AQ16" i="1"/>
  <c r="AQ17" i="1"/>
  <c r="AQ15" i="1"/>
  <c r="AR15" i="1"/>
  <c r="AR16" i="1"/>
  <c r="AR21" i="1"/>
  <c r="AR23" i="1"/>
  <c r="AR24" i="1"/>
  <c r="AQ7" i="1"/>
  <c r="AR7" i="1"/>
  <c r="AM9" i="1"/>
  <c r="AQ10" i="1"/>
  <c r="AR11" i="1"/>
  <c r="AM17" i="1"/>
  <c r="AQ20" i="1"/>
  <c r="AQ23" i="1"/>
  <c r="AM7" i="1"/>
  <c r="AM12" i="1"/>
  <c r="AM15" i="1"/>
  <c r="AM21" i="1"/>
  <c r="AM22" i="1"/>
  <c r="AM24" i="1"/>
  <c r="AM25" i="1"/>
  <c r="AM8" i="1"/>
  <c r="AQ8" i="1"/>
  <c r="AQ9" i="1"/>
  <c r="AP9" i="1"/>
  <c r="AQ12" i="1"/>
  <c r="AO17" i="1"/>
  <c r="AQ25" i="1"/>
  <c r="AR8" i="1"/>
  <c r="AR9" i="1"/>
  <c r="AR10" i="1"/>
  <c r="AR12" i="1"/>
  <c r="AM13" i="1"/>
  <c r="AO15" i="1"/>
  <c r="AR17" i="1"/>
  <c r="AR22" i="1"/>
  <c r="AP13" i="1"/>
  <c r="AM6" i="1"/>
  <c r="AQ6" i="1"/>
  <c r="AM10" i="1"/>
  <c r="AM16" i="1"/>
  <c r="AO25" i="1"/>
  <c r="AQ22" i="1"/>
  <c r="AM20" i="1"/>
  <c r="AM23" i="1"/>
  <c r="AP6" i="1"/>
  <c r="AP8" i="1"/>
  <c r="AP11" i="1"/>
  <c r="AP12" i="1"/>
  <c r="AP7" i="1"/>
  <c r="AP10" i="1"/>
</calcChain>
</file>

<file path=xl/comments1.xml><?xml version="1.0" encoding="utf-8"?>
<comments xmlns="http://schemas.openxmlformats.org/spreadsheetml/2006/main">
  <authors>
    <author>Смирнов Сергей Захарович</author>
  </authors>
  <commentList>
    <comment ref="V30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H2O-  5.85
</t>
        </r>
      </text>
    </comment>
  </commentList>
</comments>
</file>

<file path=xl/comments2.xml><?xml version="1.0" encoding="utf-8"?>
<comments xmlns="http://schemas.openxmlformats.org/spreadsheetml/2006/main">
  <authors>
    <author>Смирнов Сергей Захарович</author>
  </authors>
  <commentList>
    <comment ref="S7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SIMS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SIMS</t>
        </r>
      </text>
    </comment>
    <comment ref="S47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Raman</t>
        </r>
      </text>
    </comment>
    <comment ref="S110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Raman</t>
        </r>
      </text>
    </comment>
    <comment ref="S111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EDS</t>
        </r>
      </text>
    </comment>
    <comment ref="S119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EDS</t>
        </r>
      </text>
    </comment>
    <comment ref="S120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EDS</t>
        </r>
      </text>
    </comment>
    <comment ref="S121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EDS</t>
        </r>
      </text>
    </comment>
    <comment ref="S122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EDS</t>
        </r>
      </text>
    </comment>
    <comment ref="S123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EDS</t>
        </r>
      </text>
    </comment>
    <comment ref="S124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EDS</t>
        </r>
      </text>
    </comment>
    <comment ref="S125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EDS</t>
        </r>
      </text>
    </comment>
    <comment ref="S126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EDS</t>
        </r>
      </text>
    </comment>
    <comment ref="S137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EDS</t>
        </r>
      </text>
    </comment>
    <comment ref="S138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Raman</t>
        </r>
      </text>
    </comment>
    <comment ref="S153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EDS</t>
        </r>
      </text>
    </comment>
    <comment ref="S154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SIMS</t>
        </r>
      </text>
    </comment>
    <comment ref="Q155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SIMS</t>
        </r>
      </text>
    </comment>
    <comment ref="S155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SIMS</t>
        </r>
      </text>
    </comment>
    <comment ref="S156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Raman</t>
        </r>
      </text>
    </comment>
    <comment ref="S157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SIMS</t>
        </r>
      </text>
    </comment>
    <comment ref="S158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EDS</t>
        </r>
      </text>
    </comment>
    <comment ref="S165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EDS</t>
        </r>
      </text>
    </comment>
    <comment ref="S166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Raman</t>
        </r>
      </text>
    </comment>
    <comment ref="Q167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SIMS</t>
        </r>
      </text>
    </comment>
    <comment ref="S167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SIMS</t>
        </r>
      </text>
    </comment>
    <comment ref="Q168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SIMS</t>
        </r>
      </text>
    </comment>
    <comment ref="S168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SIMS</t>
        </r>
      </text>
    </comment>
    <comment ref="Q169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SIMS</t>
        </r>
      </text>
    </comment>
    <comment ref="S169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SIMS</t>
        </r>
      </text>
    </comment>
    <comment ref="S171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EDS</t>
        </r>
      </text>
    </comment>
    <comment ref="S172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EDS</t>
        </r>
      </text>
    </comment>
    <comment ref="S175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EDS</t>
        </r>
      </text>
    </comment>
    <comment ref="S176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EDS</t>
        </r>
      </text>
    </comment>
    <comment ref="S180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EDS</t>
        </r>
      </text>
    </comment>
    <comment ref="S182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EDS</t>
        </r>
      </text>
    </comment>
    <comment ref="S183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EDS</t>
        </r>
      </text>
    </comment>
    <comment ref="S185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Raman</t>
        </r>
      </text>
    </comment>
    <comment ref="S186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Raman</t>
        </r>
      </text>
    </comment>
    <comment ref="S187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Raman</t>
        </r>
      </text>
    </comment>
    <comment ref="S188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Raman</t>
        </r>
      </text>
    </comment>
    <comment ref="S189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Raman</t>
        </r>
      </text>
    </comment>
    <comment ref="S190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Raman</t>
        </r>
      </text>
    </comment>
    <comment ref="S191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Raman</t>
        </r>
      </text>
    </comment>
    <comment ref="S192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Raman</t>
        </r>
      </text>
    </comment>
    <comment ref="S193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Raman</t>
        </r>
      </text>
    </comment>
    <comment ref="S194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Raman</t>
        </r>
      </text>
    </comment>
    <comment ref="S195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Raman</t>
        </r>
      </text>
    </comment>
    <comment ref="S196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Raman</t>
        </r>
      </text>
    </comment>
    <comment ref="S197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Raman</t>
        </r>
      </text>
    </comment>
    <comment ref="S198" authorId="0" shapeId="0">
      <text>
        <r>
          <rPr>
            <b/>
            <sz val="9"/>
            <color indexed="81"/>
            <rFont val="Tahoma"/>
            <family val="2"/>
            <charset val="204"/>
          </rPr>
          <t>Смирнов Сергей Захарович:</t>
        </r>
        <r>
          <rPr>
            <sz val="9"/>
            <color indexed="81"/>
            <rFont val="Tahoma"/>
            <family val="2"/>
            <charset val="204"/>
          </rPr>
          <t xml:space="preserve">
EDS (resO)</t>
        </r>
      </text>
    </comment>
  </commentList>
</comments>
</file>

<file path=xl/sharedStrings.xml><?xml version="1.0" encoding="utf-8"?>
<sst xmlns="http://schemas.openxmlformats.org/spreadsheetml/2006/main" count="1729" uniqueCount="576">
  <si>
    <t>Rock</t>
  </si>
  <si>
    <t>Location</t>
  </si>
  <si>
    <t>SIO2</t>
  </si>
  <si>
    <t>TIO2</t>
  </si>
  <si>
    <t>AL2O3</t>
  </si>
  <si>
    <t>FE2O3</t>
  </si>
  <si>
    <t>FEO</t>
  </si>
  <si>
    <t>MNO</t>
  </si>
  <si>
    <t>MGO</t>
  </si>
  <si>
    <t>CAO</t>
  </si>
  <si>
    <t>NA2O</t>
  </si>
  <si>
    <t>K2O</t>
  </si>
  <si>
    <t>P2O5</t>
  </si>
  <si>
    <t>BAO</t>
  </si>
  <si>
    <t>SO3</t>
  </si>
  <si>
    <t>V2O5</t>
  </si>
  <si>
    <t>CR2O3</t>
  </si>
  <si>
    <t>NIO</t>
  </si>
  <si>
    <t>LOI</t>
  </si>
  <si>
    <t>SUM</t>
  </si>
  <si>
    <t>Total</t>
  </si>
  <si>
    <t>K2O+Na2O</t>
  </si>
  <si>
    <t>FeO/(MgO+FeO)</t>
  </si>
  <si>
    <t>A/CNK</t>
  </si>
  <si>
    <t>A/NK</t>
  </si>
  <si>
    <t>Source</t>
  </si>
  <si>
    <t>Uhydrous</t>
  </si>
  <si>
    <t>dacite</t>
  </si>
  <si>
    <t>Ku-18-34</t>
  </si>
  <si>
    <t>Ku-18-37</t>
  </si>
  <si>
    <t>Ku-18-35</t>
  </si>
  <si>
    <t>basalt</t>
  </si>
  <si>
    <t>Ku-18-36</t>
  </si>
  <si>
    <t>andesite</t>
  </si>
  <si>
    <t>Ku-18-23</t>
  </si>
  <si>
    <t>Ku-18-26</t>
  </si>
  <si>
    <t>Ku-18-27</t>
  </si>
  <si>
    <t>Ku-18-28</t>
  </si>
  <si>
    <t>Ostapenko et al., 1967</t>
  </si>
  <si>
    <t>pumice</t>
  </si>
  <si>
    <t>grey pumice</t>
  </si>
  <si>
    <t>rhyolite</t>
  </si>
  <si>
    <t>Frolova et al., 1992</t>
  </si>
  <si>
    <t>ignimbrite</t>
  </si>
  <si>
    <t>Остапенко, 1967</t>
  </si>
  <si>
    <t>кристалловитрокластический туф</t>
  </si>
  <si>
    <t>Ostapenko et al., 1967; Остапенко, 1967</t>
  </si>
  <si>
    <t xml:space="preserve"> 466/95       </t>
  </si>
  <si>
    <t>5913/2 (10)</t>
  </si>
  <si>
    <t>5913/1 (11)</t>
  </si>
  <si>
    <t>5913 (12)</t>
  </si>
  <si>
    <t>5915/1 (13)</t>
  </si>
  <si>
    <t>5911/2 (14)</t>
  </si>
  <si>
    <t>5924 (15)</t>
  </si>
  <si>
    <t>5911 (16)</t>
  </si>
  <si>
    <t>5915 (17)</t>
  </si>
  <si>
    <t>8302/2 (18)</t>
  </si>
  <si>
    <t>8303/2 (19)</t>
  </si>
  <si>
    <t>5914 (20)</t>
  </si>
  <si>
    <t>5912 (21)</t>
  </si>
  <si>
    <t>8302/5 (22)</t>
  </si>
  <si>
    <t>8302/4 (23)</t>
  </si>
  <si>
    <t>5913/4 (24)</t>
  </si>
  <si>
    <t>5913/5 (25)</t>
  </si>
  <si>
    <t>basaltic andesite</t>
  </si>
  <si>
    <t>MALI</t>
  </si>
  <si>
    <t>Or</t>
  </si>
  <si>
    <t>An</t>
  </si>
  <si>
    <t>Ab</t>
  </si>
  <si>
    <t>Qu</t>
  </si>
  <si>
    <t>Site</t>
  </si>
  <si>
    <t>Spectrum</t>
  </si>
  <si>
    <t>Cl</t>
  </si>
  <si>
    <t>F</t>
  </si>
  <si>
    <t>H2O (EDS)</t>
  </si>
  <si>
    <t>6 1</t>
  </si>
  <si>
    <t>GM Pl</t>
  </si>
  <si>
    <t>8 1</t>
  </si>
  <si>
    <t>10 1</t>
  </si>
  <si>
    <t>1 1</t>
  </si>
  <si>
    <t>GM Qu</t>
  </si>
  <si>
    <t>2 1</t>
  </si>
  <si>
    <t>GM Cpx</t>
  </si>
  <si>
    <t>2 4</t>
  </si>
  <si>
    <t>3 1</t>
  </si>
  <si>
    <t>4 1</t>
  </si>
  <si>
    <t>8 2</t>
  </si>
  <si>
    <t>8 3</t>
  </si>
  <si>
    <t>9 1</t>
  </si>
  <si>
    <t>11 1</t>
  </si>
  <si>
    <t>GM Cpx+Opx</t>
  </si>
  <si>
    <t>11 2</t>
  </si>
  <si>
    <t>18 1</t>
  </si>
  <si>
    <t>21 3</t>
  </si>
  <si>
    <t>24 1</t>
  </si>
  <si>
    <t>GM Opx+Ol</t>
  </si>
  <si>
    <t>24 2</t>
  </si>
  <si>
    <t>Comment</t>
  </si>
  <si>
    <t>SUM+H2O (EDS)</t>
  </si>
  <si>
    <t>Ku-18-01</t>
  </si>
  <si>
    <t>Ku-18-04-tc</t>
  </si>
  <si>
    <t>GM Pl+Opx</t>
  </si>
  <si>
    <t>Ku-18-05-sv</t>
  </si>
  <si>
    <t>16 1</t>
  </si>
  <si>
    <t>17 1</t>
  </si>
  <si>
    <t>21 1</t>
  </si>
  <si>
    <t>22 1</t>
  </si>
  <si>
    <t>Ku-18-05-tc</t>
  </si>
  <si>
    <t>6 2</t>
  </si>
  <si>
    <t>GM Plag</t>
  </si>
  <si>
    <t>Ku-18-03-sv</t>
  </si>
  <si>
    <t>1 2</t>
  </si>
  <si>
    <t>21 2</t>
  </si>
  <si>
    <t>MD 22GL</t>
  </si>
  <si>
    <t>15a</t>
  </si>
  <si>
    <t>28a</t>
  </si>
  <si>
    <t>32a</t>
  </si>
  <si>
    <t>IT-15-57</t>
  </si>
  <si>
    <t>IT-15-51</t>
  </si>
  <si>
    <t>IT-15-48</t>
  </si>
  <si>
    <t>IT-15-42</t>
  </si>
  <si>
    <t>IT-15-60</t>
  </si>
  <si>
    <t xml:space="preserve"> </t>
  </si>
  <si>
    <t>Na2O/K2O</t>
  </si>
  <si>
    <t>H2O</t>
  </si>
  <si>
    <t>TOTAL</t>
  </si>
  <si>
    <t>Host</t>
  </si>
  <si>
    <t>AK3-(131-132)-1</t>
  </si>
  <si>
    <t>AK3-(131-132)-2</t>
  </si>
  <si>
    <t>AK3-(137-138)-1</t>
  </si>
  <si>
    <t>AK3-(137-138)-2</t>
  </si>
  <si>
    <t>AK3-(148-149)-1</t>
  </si>
  <si>
    <t>AK3-(148-149)-2</t>
  </si>
  <si>
    <t>AK3-124-1</t>
  </si>
  <si>
    <t>AK3-(133-136)-1</t>
  </si>
  <si>
    <t>AK3-(133-136)-2</t>
  </si>
  <si>
    <t>AK3-(133-136)-5</t>
  </si>
  <si>
    <t>AK3-150-1</t>
  </si>
  <si>
    <t>AK3-(125-126)-1</t>
  </si>
  <si>
    <t>AK3-127-1</t>
  </si>
  <si>
    <t>Pl</t>
  </si>
  <si>
    <t>AK3-(128-129)-1</t>
  </si>
  <si>
    <t>AK3-(128-129)-2</t>
  </si>
  <si>
    <t>AK4-(176-178)-1</t>
  </si>
  <si>
    <t>AK4-(176-178)-2</t>
  </si>
  <si>
    <t>AK4-(179-182)-1</t>
  </si>
  <si>
    <t>AK4-(179-182)-2</t>
  </si>
  <si>
    <t>AK4-(179-182)-3</t>
  </si>
  <si>
    <t>AK3-(142-143)-1</t>
  </si>
  <si>
    <t>AK3-(144-146)-1</t>
  </si>
  <si>
    <t>AK3-(144-146)-2</t>
  </si>
  <si>
    <t>AK3-(144-146)-3</t>
  </si>
  <si>
    <t>AK3-(144-146)-4</t>
  </si>
  <si>
    <t>AK3-147-1</t>
  </si>
  <si>
    <t>AK4-(169-170)-1</t>
  </si>
  <si>
    <t>AK4-(169-170)-2</t>
  </si>
  <si>
    <t>AK4-(199-203)-2</t>
  </si>
  <si>
    <t>AK4-(199-203)-3</t>
  </si>
  <si>
    <t>AK3-(155-157)-1</t>
  </si>
  <si>
    <t>AK3-(155-157)-2</t>
  </si>
  <si>
    <t>AK3-(155-157)-3</t>
  </si>
  <si>
    <t>AK3-(151-154)-1</t>
  </si>
  <si>
    <t>AK3-(151-154)-2</t>
  </si>
  <si>
    <t>AK3-(151-154)-3</t>
  </si>
  <si>
    <t>AK4-167-1</t>
  </si>
  <si>
    <t>AK3-(161-163)-1</t>
  </si>
  <si>
    <t>AK3-(161-163)-2</t>
  </si>
  <si>
    <t>SIMS</t>
  </si>
  <si>
    <t>CO2, ppm</t>
  </si>
  <si>
    <t>core</t>
  </si>
  <si>
    <t>rim</t>
  </si>
  <si>
    <t>int</t>
  </si>
  <si>
    <t>EDS</t>
  </si>
  <si>
    <t>Aug</t>
  </si>
  <si>
    <t>Hyp</t>
  </si>
  <si>
    <t>Qz</t>
  </si>
  <si>
    <t>patchy</t>
  </si>
  <si>
    <t>conc</t>
  </si>
  <si>
    <t>trans</t>
  </si>
  <si>
    <t>IT-15-51qu</t>
  </si>
  <si>
    <t>IT-15-44</t>
  </si>
  <si>
    <t>IT-15-46</t>
  </si>
  <si>
    <t>IT-15-47</t>
  </si>
  <si>
    <t>IT-15-49</t>
  </si>
  <si>
    <t>IT-15-50</t>
  </si>
  <si>
    <t>IT-15-52</t>
  </si>
  <si>
    <t>IT-15-63</t>
  </si>
  <si>
    <t>Raman</t>
  </si>
  <si>
    <t>IT-15-59</t>
  </si>
  <si>
    <t>IT-15-51c</t>
  </si>
  <si>
    <t>47-tc-2 MI 2</t>
  </si>
  <si>
    <t>54-tc-23 MI 2</t>
  </si>
  <si>
    <t>15-51-10</t>
  </si>
  <si>
    <t>15-44-23-tc MI 1 2</t>
  </si>
  <si>
    <t>15-44-13-tc 1</t>
  </si>
  <si>
    <t>15-44-13-tc 2</t>
  </si>
  <si>
    <t>15-44-13-tc 5</t>
  </si>
  <si>
    <t>15-44-28-tc MI 1 1</t>
  </si>
  <si>
    <t>15-51-28-1</t>
  </si>
  <si>
    <t>15-57-9-tc MI 1 1</t>
  </si>
  <si>
    <t>15-57-9-tc MI 1 2</t>
  </si>
  <si>
    <t>15-57-9-tc MI 1 3</t>
  </si>
  <si>
    <t>15-57-9-tc MI 1 4</t>
  </si>
  <si>
    <t>15-57-9-tc MI 1 5</t>
  </si>
  <si>
    <t>15-57-9-tc MI 2 2</t>
  </si>
  <si>
    <t>15-57-9-tc MI 2 4</t>
  </si>
  <si>
    <t>15-57-9-tc MI 4 1</t>
  </si>
  <si>
    <t>15-57-9-tc MI 4 6</t>
  </si>
  <si>
    <t>15-55-2-1</t>
  </si>
  <si>
    <t>15-55-2-2</t>
  </si>
  <si>
    <t>15-54-3</t>
  </si>
  <si>
    <t>15-52-24</t>
  </si>
  <si>
    <t>15-57-17</t>
  </si>
  <si>
    <t>15-59-16</t>
  </si>
  <si>
    <t xml:space="preserve">15-63-21 </t>
  </si>
  <si>
    <t>15-43-7-1</t>
  </si>
  <si>
    <t>15-44-29- 2</t>
  </si>
  <si>
    <t>15-44-30-2</t>
  </si>
  <si>
    <t xml:space="preserve">15-49-30 </t>
  </si>
  <si>
    <t>15-52-35</t>
  </si>
  <si>
    <t>15-44-34-sv MI 1 1</t>
  </si>
  <si>
    <t>15-44-34-sv MI 1 2</t>
  </si>
  <si>
    <t>15-44-34-sv MI 2 1</t>
  </si>
  <si>
    <t>15-44-34-sv MI 5 1</t>
  </si>
  <si>
    <t>15-44-34-sv MI 5 2</t>
  </si>
  <si>
    <t>15-57-24 MI 1</t>
  </si>
  <si>
    <t>15-57-24 MI 2</t>
  </si>
  <si>
    <t xml:space="preserve">15-58-17 2 </t>
  </si>
  <si>
    <t>15-58-13 MI 1 2</t>
  </si>
  <si>
    <t>15-42-9-sv 2</t>
  </si>
  <si>
    <t>15-42-9-sv 3</t>
  </si>
  <si>
    <t>15-65-4-sv 1</t>
  </si>
  <si>
    <t>42-sv-13 MI 3</t>
  </si>
  <si>
    <t>15-51-30 2</t>
  </si>
  <si>
    <t>15-63-9-1</t>
  </si>
  <si>
    <t>15-58-14</t>
  </si>
  <si>
    <t xml:space="preserve">60-4-1 </t>
  </si>
  <si>
    <t>60-4-2</t>
  </si>
  <si>
    <t>15-60-22-1</t>
  </si>
  <si>
    <t>15-60-22-2</t>
  </si>
  <si>
    <t>15-60-22-3</t>
  </si>
  <si>
    <t>15-60-22-4</t>
  </si>
  <si>
    <t xml:space="preserve">15-46-9-2 </t>
  </si>
  <si>
    <t>15-46-9-3</t>
  </si>
  <si>
    <t>15-44-1-1</t>
  </si>
  <si>
    <t>15-47-4-1</t>
  </si>
  <si>
    <t>15-47-4-2</t>
  </si>
  <si>
    <t>15-47-4-3</t>
  </si>
  <si>
    <t>15-47-18</t>
  </si>
  <si>
    <t>15-48-30</t>
  </si>
  <si>
    <t>15-49-19-2</t>
  </si>
  <si>
    <t>15-50-4</t>
  </si>
  <si>
    <t>15-50-28-1</t>
  </si>
  <si>
    <t>15-50-28-2</t>
  </si>
  <si>
    <t>Smirnov et al., 2019</t>
  </si>
  <si>
    <t>*</t>
  </si>
  <si>
    <t>Kotov et al., 2023</t>
  </si>
  <si>
    <t>Golovnina caldera, Kunashir Isl., groundmass glass</t>
  </si>
  <si>
    <t>Mendeleeva caldera, Kunashir Isl, groundmass glass</t>
  </si>
  <si>
    <t>Medvezhiya caldera, Iturup Isl., groundmass glass from rhyolitic pumice of Menshiy Brat volcano [Bergal-Kuvikas et al., 2023]</t>
  </si>
  <si>
    <t>Vetrovoy Isthmus, Iturup Isl., groundmass glass [Bergal-Kuvikas et al., 2023]</t>
  </si>
  <si>
    <t>Lvinaya Past' caldera, Iturup Isl., groundmass glass [Bergal-Kuvikas et al., 2023]</t>
  </si>
  <si>
    <t>Mendeleev caldera, Kunashir Isl. [Kotov et al., 2023]</t>
  </si>
  <si>
    <t>Pumice tuff of the Vetrovoy Isthmus, Iturup Isl. [Smirnov et al., 2017, 2019; Kotov et al., 2021]</t>
  </si>
  <si>
    <t>Ref.</t>
  </si>
  <si>
    <t>Zone</t>
  </si>
  <si>
    <t>H2O amounts by SIMS (red), Raman (blue) and EDS (by excess of oxygen [Kotov et al., 2021], black)</t>
  </si>
  <si>
    <t xml:space="preserve">H2O calculated from excess of oxygen in SEM EDS analyses [Kotov et al., 2021]  </t>
  </si>
  <si>
    <t>rhyodacite</t>
  </si>
  <si>
    <t>basaltic pumice</t>
  </si>
  <si>
    <t>lapilli</t>
  </si>
  <si>
    <t>ignimbrite  (sampled by G.S. Gorshkov)</t>
  </si>
  <si>
    <t>glass from fiamme sample by G.S. Gorshkov)</t>
  </si>
  <si>
    <t>Melekestsev et al., 1997</t>
  </si>
  <si>
    <t>Nemo III section 1</t>
  </si>
  <si>
    <t>Nemo III section 2</t>
  </si>
  <si>
    <t>Nemo III section 3</t>
  </si>
  <si>
    <t>Nemo III</t>
  </si>
  <si>
    <t>layers in andesitic pumice</t>
  </si>
  <si>
    <t>andesitic pumice</t>
  </si>
  <si>
    <t>welded tuffs and ignimbrites</t>
  </si>
  <si>
    <t xml:space="preserve">red ignimbrite with grey fiamme </t>
  </si>
  <si>
    <t>red ignimbrite with black fiamme</t>
  </si>
  <si>
    <t>Grey ignimbrite with black fiamme</t>
  </si>
  <si>
    <t>fiamme from ignimbrite</t>
  </si>
  <si>
    <t>reomorphic melting zone</t>
  </si>
  <si>
    <t>tuff from the lower part of outcrtop</t>
  </si>
  <si>
    <t>red ignimbrite/welded tuff</t>
  </si>
  <si>
    <t>grey ignimbrite</t>
  </si>
  <si>
    <t>Zavaritsky</t>
  </si>
  <si>
    <t>Menshiy Brat</t>
  </si>
  <si>
    <t>Lagunnoye Lake</t>
  </si>
  <si>
    <t>Sea of Okhotsk shore</t>
  </si>
  <si>
    <t>Teshin yazyk</t>
  </si>
  <si>
    <t>Mouth of Ozernaya river</t>
  </si>
  <si>
    <t>Pacific shore boulders</t>
  </si>
  <si>
    <t>White cliffs</t>
  </si>
  <si>
    <t>Pemzovyi creek</t>
  </si>
  <si>
    <t>Vetrovoy Isthmus</t>
  </si>
  <si>
    <t>tributary of the Pemzovyi creek</t>
  </si>
  <si>
    <t>cape Konakova, gorge 1</t>
  </si>
  <si>
    <t>cape Konakova, gorge 2</t>
  </si>
  <si>
    <t>cape Konakova, gorge 1 boulders</t>
  </si>
  <si>
    <t>cape Konakova, gorge 3</t>
  </si>
  <si>
    <t>cape Konakova, gorge 5</t>
  </si>
  <si>
    <t>Shirokaya Mtn</t>
  </si>
  <si>
    <t>Guram</t>
  </si>
  <si>
    <t>Mendeleeva caldera, Kunashir Isl, whole-rock compositions</t>
  </si>
  <si>
    <t>Golovnina caldera, Kunashir Isl., whole-rock compositions</t>
  </si>
  <si>
    <t>Medvezhiya caldera, Iturup Isl., whole-rock compositions</t>
  </si>
  <si>
    <t>Pumice tuff of the Vetrovoy Isthmus, Iturup Isl., whole-rock compositions</t>
  </si>
  <si>
    <t>Lvinaya Past' caldera, Iturup Isl., whole-rock compositions</t>
  </si>
  <si>
    <t>Zavaritskogo caldera, Simushir Isl., whole-rock compositions</t>
  </si>
  <si>
    <t>Nemo III caldera, Onekotan Isl., whole-rock compositions</t>
  </si>
  <si>
    <t>ID</t>
  </si>
  <si>
    <t>~ 3</t>
  </si>
  <si>
    <t>Горшкова</t>
  </si>
  <si>
    <t>~ 20 - 25</t>
  </si>
  <si>
    <t>4x5</t>
  </si>
  <si>
    <t>Island</t>
  </si>
  <si>
    <t>Caldera</t>
  </si>
  <si>
    <t>Nemo III   4.5x5.5 [Melekestsev et al., 1997]</t>
  </si>
  <si>
    <t>Nemo II   ~6 [Melekestsev et al., 1997]</t>
  </si>
  <si>
    <t>basaltic andesite-andesite series</t>
  </si>
  <si>
    <t>~9500 [Braitseva et al., 1995]</t>
  </si>
  <si>
    <t>Stratovolcano, extrusive dome</t>
  </si>
  <si>
    <t>9 - 11 [Melekestsev et al., 1997]</t>
  </si>
  <si>
    <t>28700±600</t>
  </si>
  <si>
    <r>
      <t>24500</t>
    </r>
    <r>
      <rPr>
        <sz val="11"/>
        <color theme="1"/>
        <rFont val="Calibri"/>
        <family val="2"/>
        <charset val="204"/>
      </rPr>
      <t xml:space="preserve">±540 (Nemo III) </t>
    </r>
    <r>
      <rPr>
        <vertAlign val="superscript"/>
        <sz val="11"/>
        <color theme="1"/>
        <rFont val="Calibri"/>
        <family val="2"/>
        <charset val="204"/>
      </rPr>
      <t>14</t>
    </r>
    <r>
      <rPr>
        <sz val="11"/>
        <color theme="1"/>
        <rFont val="Calibri"/>
        <family val="2"/>
        <charset val="204"/>
      </rPr>
      <t>C [Melekestsev et al., 1997]</t>
    </r>
  </si>
  <si>
    <t>dacite, andesite</t>
  </si>
  <si>
    <t>ignimbrite, pumice tuff</t>
  </si>
  <si>
    <t>Nemo I   9х10 [Melekestsev et al., 1997]</t>
  </si>
  <si>
    <t>three nested calderas</t>
  </si>
  <si>
    <t>single</t>
  </si>
  <si>
    <t>&lt;7500 [Braitseva et al., 1995]</t>
  </si>
  <si>
    <t>Stratovolcano</t>
  </si>
  <si>
    <t>10 - 12 [Erlich, Melekestsev 1973], 50 - 60 [Laverov et al.., 2005]</t>
  </si>
  <si>
    <r>
      <t xml:space="preserve">7500±80 </t>
    </r>
    <r>
      <rPr>
        <vertAlign val="superscript"/>
        <sz val="11"/>
        <color theme="1"/>
        <rFont val="Calibri"/>
        <family val="2"/>
        <charset val="204"/>
        <scheme val="minor"/>
      </rPr>
      <t>14</t>
    </r>
    <r>
      <rPr>
        <sz val="11"/>
        <color theme="1"/>
        <rFont val="Calibri"/>
        <family val="2"/>
        <charset val="204"/>
        <scheme val="minor"/>
      </rPr>
      <t>C [Melekestsev et al., 1974, Braitseva et al., 1995]</t>
    </r>
  </si>
  <si>
    <t>7.5, 7x7.8 [Laverov et al., 2005]</t>
  </si>
  <si>
    <t>Tao Rusyr</t>
  </si>
  <si>
    <t>andesite, basaltic andesite</t>
  </si>
  <si>
    <t>pumice tuff</t>
  </si>
  <si>
    <t>Matua</t>
  </si>
  <si>
    <t>Hornblende dacite [Gorshkov, 1967]</t>
  </si>
  <si>
    <t>Only southern part of caldera is preserved  2x3, By [Laverov et al., 2005] - 5x5.5</t>
  </si>
  <si>
    <t>Rasshua</t>
  </si>
  <si>
    <t>basalt-dacite series, the latest domes Px-Hbl andesite</t>
  </si>
  <si>
    <t>Ushishir</t>
  </si>
  <si>
    <t>Stratovolcano and extrusive domes</t>
  </si>
  <si>
    <t>~ 60 [Melekestsev et al., 1974; Bazanova et al., 2016]</t>
  </si>
  <si>
    <t>ignimbrite, pumice</t>
  </si>
  <si>
    <t>7x7.5 [Laverov et al., 2005]</t>
  </si>
  <si>
    <t>Broutona</t>
  </si>
  <si>
    <t>Simushir</t>
  </si>
  <si>
    <t>Zavaritskogo IV ~3.5 [Laverov et al., 2005]</t>
  </si>
  <si>
    <t>Zavaritskogo III ~5 [Laverov et al., 2005]</t>
  </si>
  <si>
    <t xml:space="preserve"> Zavaritskogo I и II ~6 [Laverov et al., 2005]</t>
  </si>
  <si>
    <t>basalt, andesite</t>
  </si>
  <si>
    <t>Postcaldera stratovolcano with summit caldera Zavaritskogo IV, which contain extrusive dome with lava flow (1957) at the bottom.</t>
  </si>
  <si>
    <t>9500-7650</t>
  </si>
  <si>
    <t>pumice tuff, tuff, ignimbrite</t>
  </si>
  <si>
    <t>The whole complex 7x8</t>
  </si>
  <si>
    <t>Zavaritskogo</t>
  </si>
  <si>
    <t>Bt-Amp dacite</t>
  </si>
  <si>
    <t>submarine caldera is suggested by I.V. Meelekestsev [Laverov et al., 2005]</t>
  </si>
  <si>
    <t>Brouton Island</t>
  </si>
  <si>
    <t>Stratovolcanoes</t>
  </si>
  <si>
    <t>~65 [Avdeiko et al., 1992];  ~100 - 150 Laverov et al., 2005]; ~ 150 Bazanova et al., 2016]</t>
  </si>
  <si>
    <r>
      <t xml:space="preserve">In Bazanova et al. [2016] 40000 - 50000 yr is erroneously presented as a </t>
    </r>
    <r>
      <rPr>
        <vertAlign val="superscript"/>
        <sz val="11"/>
        <color theme="1"/>
        <rFont val="Calibri"/>
        <family val="2"/>
        <charset val="204"/>
        <scheme val="minor"/>
      </rPr>
      <t>14</t>
    </r>
    <r>
      <rPr>
        <sz val="11"/>
        <color theme="1"/>
        <rFont val="Calibri"/>
        <family val="2"/>
        <charset val="204"/>
        <scheme val="minor"/>
      </rPr>
      <t>С-age. In the earlier works this age was justified by the age of sea terrase at the Urup Island where the pumice deposits have been observed [see Avdeiko et al., 1992 p. 159; Laverov et al., 2005 p. 272]</t>
    </r>
  </si>
  <si>
    <t>andesite, dacite, rhyodacite</t>
  </si>
  <si>
    <t>ignimbrite (?), pumice</t>
  </si>
  <si>
    <t>7.5x11.5 [Avdeiko et al., 1992], 11х14 [Laverov et al.., 2005]</t>
  </si>
  <si>
    <t>probably nested calderas</t>
  </si>
  <si>
    <t>Chernye Bratya</t>
  </si>
  <si>
    <t>Central</t>
  </si>
  <si>
    <t>two adjascent calderas ~7 and ~3 km</t>
  </si>
  <si>
    <t>Kamui-Demon</t>
  </si>
  <si>
    <t>Iturup</t>
  </si>
  <si>
    <t>basaltic andesite, andesite</t>
  </si>
  <si>
    <t>Late Pleistocene-Holocene, recently active</t>
  </si>
  <si>
    <t>410000±100000 Ar-Ar [Yermakov, Steinberg, 1999]</t>
  </si>
  <si>
    <t>andesite, dacite</t>
  </si>
  <si>
    <t>ignimbrite, tuff</t>
  </si>
  <si>
    <t>9x10, 9.5х10 [Laverov et al., 2005]</t>
  </si>
  <si>
    <t>Medvezhiya</t>
  </si>
  <si>
    <t>No postcaldera volcanism</t>
  </si>
  <si>
    <t>6x7, 5.5х6.5 [Laverov et al., 2005]</t>
  </si>
  <si>
    <t>Circus</t>
  </si>
  <si>
    <t>Late Pleistocene</t>
  </si>
  <si>
    <t>~30 - 40 [Melekestsev et al., 1974]; ~100 [Melekestsev et al., 1988]</t>
  </si>
  <si>
    <t>20000±6000 TL [Bulgakov, 2018]</t>
  </si>
  <si>
    <t>no evidences of caldera on the island</t>
  </si>
  <si>
    <t>Vetrovoy Isthmus*</t>
  </si>
  <si>
    <t>5x6, 5.5х6.5 [Laverov et al., 2005]</t>
  </si>
  <si>
    <t>Urbich</t>
  </si>
  <si>
    <t>&gt;20 [Melekestsev et al., 1974]; 20 - 25 [Erlich, Melekestsev 1973]; 170 [Laverov et al., 2005]</t>
  </si>
  <si>
    <t>10650±160, 12260±220, 12360+170</t>
  </si>
  <si>
    <r>
      <t xml:space="preserve">9400±60  </t>
    </r>
    <r>
      <rPr>
        <vertAlign val="superscript"/>
        <sz val="11"/>
        <color theme="1"/>
        <rFont val="Calibri"/>
        <family val="2"/>
        <charset val="204"/>
        <scheme val="minor"/>
      </rPr>
      <t>14</t>
    </r>
    <r>
      <rPr>
        <sz val="11"/>
        <color theme="1"/>
        <rFont val="Calibri"/>
        <family val="2"/>
        <charset val="204"/>
        <scheme val="minor"/>
      </rPr>
      <t xml:space="preserve">C [Braitseva et al., 1995]; 10350±100, 10430±70 </t>
    </r>
    <r>
      <rPr>
        <vertAlign val="superscript"/>
        <sz val="11"/>
        <color theme="1"/>
        <rFont val="Calibri"/>
        <family val="2"/>
        <charset val="204"/>
        <scheme val="minor"/>
      </rPr>
      <t>14</t>
    </r>
    <r>
      <rPr>
        <sz val="11"/>
        <color theme="1"/>
        <rFont val="Calibri"/>
        <family val="2"/>
        <charset val="204"/>
        <scheme val="minor"/>
      </rPr>
      <t>C [Degterev et al., 2015]</t>
    </r>
  </si>
  <si>
    <t>7x9, 6.5х9 [Laverov et al., 2005]</t>
  </si>
  <si>
    <t>two nested calderas</t>
  </si>
  <si>
    <t>Lvinaya Past'</t>
  </si>
  <si>
    <t>Late Pleistocene-Holocene</t>
  </si>
  <si>
    <t>Stratovolcano, extrusive domes</t>
  </si>
  <si>
    <t>~10 - 12 [Bazanova et al., 2016]; ~60 [Bazanova et al., 2016]</t>
  </si>
  <si>
    <t>42700, 43200</t>
  </si>
  <si>
    <r>
      <t xml:space="preserve">39300±600, 40200±750 </t>
    </r>
    <r>
      <rPr>
        <vertAlign val="superscript"/>
        <sz val="11"/>
        <color theme="1"/>
        <rFont val="Calibri"/>
        <family val="2"/>
        <charset val="204"/>
        <scheme val="minor"/>
      </rPr>
      <t>14</t>
    </r>
    <r>
      <rPr>
        <sz val="11"/>
        <color theme="1"/>
        <rFont val="Calibri"/>
        <family val="2"/>
        <charset val="204"/>
        <scheme val="minor"/>
      </rPr>
      <t>C [Melekestsev et al., 1974]</t>
    </r>
  </si>
  <si>
    <t>5x6, 6х8.5 [Laverov et al., 2005]</t>
  </si>
  <si>
    <t>probably nested caldera</t>
  </si>
  <si>
    <t>Mendeleev</t>
  </si>
  <si>
    <t>Kunashir</t>
  </si>
  <si>
    <t>Late Holocene</t>
  </si>
  <si>
    <t>Extrusive domes in the central part of caldera</t>
  </si>
  <si>
    <t>42500, 42600, 44200</t>
  </si>
  <si>
    <r>
      <t xml:space="preserve">38800±800 </t>
    </r>
    <r>
      <rPr>
        <vertAlign val="superscript"/>
        <sz val="11"/>
        <color theme="1"/>
        <rFont val="Calibri"/>
        <family val="2"/>
        <charset val="204"/>
        <scheme val="minor"/>
      </rPr>
      <t>14</t>
    </r>
    <r>
      <rPr>
        <sz val="11"/>
        <color theme="1"/>
        <rFont val="Calibri"/>
        <family val="2"/>
        <charset val="204"/>
        <scheme val="minor"/>
      </rPr>
      <t xml:space="preserve">C [Melekestsev et al., 1974]; 39000 </t>
    </r>
    <r>
      <rPr>
        <vertAlign val="superscript"/>
        <sz val="11"/>
        <color theme="1"/>
        <rFont val="Calibri"/>
        <family val="2"/>
        <charset val="204"/>
        <scheme val="minor"/>
      </rPr>
      <t>14</t>
    </r>
    <r>
      <rPr>
        <sz val="11"/>
        <color theme="1"/>
        <rFont val="Calibri"/>
        <family val="2"/>
        <charset val="204"/>
        <scheme val="minor"/>
      </rPr>
      <t xml:space="preserve">C [Laverov et al., 2005]; 41000 </t>
    </r>
    <r>
      <rPr>
        <vertAlign val="superscript"/>
        <sz val="11"/>
        <color theme="1"/>
        <rFont val="Calibri"/>
        <family val="2"/>
        <charset val="204"/>
        <scheme val="minor"/>
      </rPr>
      <t>14</t>
    </r>
    <r>
      <rPr>
        <sz val="11"/>
        <color theme="1"/>
        <rFont val="Calibri"/>
        <family val="2"/>
        <charset val="204"/>
        <scheme val="minor"/>
      </rPr>
      <t>C [Bazanova et al., 2016]</t>
    </r>
  </si>
  <si>
    <t>andesite-dacite</t>
  </si>
  <si>
    <t>tuff and pumice tuff</t>
  </si>
  <si>
    <t>Golovnin</t>
  </si>
  <si>
    <t>Southern</t>
  </si>
  <si>
    <t>Composition of postcaldera eruptions</t>
  </si>
  <si>
    <t>Postcaldera volcanism age</t>
  </si>
  <si>
    <t>Postcaldera volcanism</t>
  </si>
  <si>
    <r>
      <t>Erupted volume, km</t>
    </r>
    <r>
      <rPr>
        <b/>
        <vertAlign val="superscript"/>
        <sz val="11"/>
        <color theme="1"/>
        <rFont val="Calibri"/>
        <family val="2"/>
        <charset val="204"/>
        <scheme val="minor"/>
      </rPr>
      <t>3</t>
    </r>
  </si>
  <si>
    <t>Composition of caldera eruptions</t>
  </si>
  <si>
    <t>Products of caldera eruption</t>
  </si>
  <si>
    <t>Diameter, km</t>
  </si>
  <si>
    <t xml:space="preserve">Single or nested caldera </t>
  </si>
  <si>
    <t>BKA sector</t>
  </si>
  <si>
    <t>Table S1. Large caldera volcanoes of Great Kuril Arc (BKA) (Kuril Islands)</t>
  </si>
  <si>
    <t>Table S1</t>
  </si>
  <si>
    <t>Major element whole-rock compositions of eruptive products of Late Pleistocene - Holocene large caldera eruptions of Great Kuril arc (wt. %)</t>
  </si>
  <si>
    <t>Table S3</t>
  </si>
  <si>
    <t>Electron-probe analyses of the groundmass glass of eruptive products of Late Pleistocene-Holocene caldera eruptions of Great Kuril arc (wt. %)</t>
  </si>
  <si>
    <t>Kotov et al., 2021</t>
  </si>
  <si>
    <t>Table S4</t>
  </si>
  <si>
    <t>Electron-probe analyses of the naturallu quensched melt inclusion glasses from phenocrysts of pumices of Late Pleistocene-Holocene caldera eruptions of Great Kuril arc (wt. %)</t>
  </si>
  <si>
    <t>* - there is no manifestation of caldera at the surface</t>
  </si>
  <si>
    <t>Original caldera eruption age with reference</t>
  </si>
  <si>
    <t>Calibrated caldera eruption ages, cal BP  (for radiocrabon dates)</t>
  </si>
  <si>
    <t>~ 6 - 8 [Melekestsev et al., 1974]; ~15 [Bazanova et al., 2016]</t>
  </si>
  <si>
    <t>MD-22/1</t>
  </si>
  <si>
    <t>MD-22</t>
  </si>
  <si>
    <t>Ku-18-03</t>
  </si>
  <si>
    <t>Ku-18-04</t>
  </si>
  <si>
    <t>Ku-18-05</t>
  </si>
  <si>
    <t>Ku-18-11</t>
  </si>
  <si>
    <t>IT-15-58</t>
  </si>
  <si>
    <t>IT-15-64</t>
  </si>
  <si>
    <t>IT-18-1</t>
  </si>
  <si>
    <t>IT-18-2</t>
  </si>
  <si>
    <t>IT-18-3</t>
  </si>
  <si>
    <t>IT-18-4</t>
  </si>
  <si>
    <t>IT-18-5</t>
  </si>
  <si>
    <t>IT-18-6</t>
  </si>
  <si>
    <t>IT-18-7</t>
  </si>
  <si>
    <t>IT-18-8</t>
  </si>
  <si>
    <t>IT-18-9</t>
  </si>
  <si>
    <t>IT-18-10</t>
  </si>
  <si>
    <t>IT-18-11</t>
  </si>
  <si>
    <t>IT-18-12</t>
  </si>
  <si>
    <t>IT-18-13</t>
  </si>
  <si>
    <t>IT-18-14</t>
  </si>
  <si>
    <t>IT-18-15</t>
  </si>
  <si>
    <t>IT-18-24Р</t>
  </si>
  <si>
    <t>IT-18-26Р</t>
  </si>
  <si>
    <t>IT-18-27</t>
  </si>
  <si>
    <t>IT-18-29</t>
  </si>
  <si>
    <t>IT-18-33</t>
  </si>
  <si>
    <t>IT-18-35</t>
  </si>
  <si>
    <t>IT-18-36</t>
  </si>
  <si>
    <t>IT-18-37</t>
  </si>
  <si>
    <t>IT-18-38</t>
  </si>
  <si>
    <t>IT-18-39</t>
  </si>
  <si>
    <t>IT-18-41</t>
  </si>
  <si>
    <t>IT-18-47</t>
  </si>
  <si>
    <t>IT-18-50</t>
  </si>
  <si>
    <t>IT-18-54</t>
  </si>
  <si>
    <t>IT-18-55</t>
  </si>
  <si>
    <t>IT-18-65</t>
  </si>
  <si>
    <t>IT-18-66</t>
  </si>
  <si>
    <t>IT-18-63/1</t>
  </si>
  <si>
    <t>IT-18-68/1</t>
  </si>
  <si>
    <t>IT-18-69/1</t>
  </si>
  <si>
    <t>IT-18-63</t>
  </si>
  <si>
    <t>IT-15-43</t>
  </si>
  <si>
    <t>IT-15-45</t>
  </si>
  <si>
    <t>IT-15-11</t>
  </si>
  <si>
    <t>IT-15-12</t>
  </si>
  <si>
    <t>IT-15-16</t>
  </si>
  <si>
    <t>IT-15-18</t>
  </si>
  <si>
    <t>IT-15-20</t>
  </si>
  <si>
    <t>IT-15-21</t>
  </si>
  <si>
    <t>IT-15-23</t>
  </si>
  <si>
    <t>IT-15-30</t>
  </si>
  <si>
    <t>IT-15-1</t>
  </si>
  <si>
    <t>IT-15-2</t>
  </si>
  <si>
    <t>IT-15-10</t>
  </si>
  <si>
    <t>SI-19-01</t>
  </si>
  <si>
    <t>SI-19-02</t>
  </si>
  <si>
    <t>SI-19-03</t>
  </si>
  <si>
    <t>SI-19-04</t>
  </si>
  <si>
    <t>SI-19-05</t>
  </si>
  <si>
    <t>SI-19-06</t>
  </si>
  <si>
    <t>SI-19-07</t>
  </si>
  <si>
    <t>ON-19-01</t>
  </si>
  <si>
    <t>ON-19-02</t>
  </si>
  <si>
    <t>ON-19-03</t>
  </si>
  <si>
    <t>ON-19-08</t>
  </si>
  <si>
    <t>ON-19-09</t>
  </si>
  <si>
    <t>ON-19-10</t>
  </si>
  <si>
    <t>ON-19-12</t>
  </si>
  <si>
    <t>ON-19-13</t>
  </si>
  <si>
    <t>ON-19-14</t>
  </si>
  <si>
    <t>ON-19-15</t>
  </si>
  <si>
    <t>Zavaritskogo III ~8 - 10 [Bazanova et al., 2016]]; Zavaritskogo IV ~20.5 (ZV/b) и 4.7 (ZV/g) [Dirksen, Rybin, 2020]</t>
  </si>
  <si>
    <t>Kryzhanovskogo</t>
  </si>
  <si>
    <t>Nemo</t>
  </si>
  <si>
    <t>Onekotan</t>
  </si>
  <si>
    <t>Northern</t>
  </si>
  <si>
    <t>V</t>
  </si>
  <si>
    <t>B</t>
  </si>
  <si>
    <t>V(?)</t>
  </si>
  <si>
    <t>Group by Leonov, Grib, 2004**</t>
  </si>
  <si>
    <t>** - transliteration from Russian Cyrillic alphabet</t>
  </si>
  <si>
    <t>IT-18-63-1</t>
  </si>
  <si>
    <t>IT-18-63-2</t>
  </si>
  <si>
    <t>IT-18-63-3</t>
  </si>
  <si>
    <t>IT-18-63-4</t>
  </si>
  <si>
    <t>IT-18-63-5</t>
  </si>
  <si>
    <t>IT-18-68-1</t>
  </si>
  <si>
    <t>IT-18-68-2</t>
  </si>
  <si>
    <t>IT-18-68-3</t>
  </si>
  <si>
    <t>IT-18-68-4</t>
  </si>
  <si>
    <t>IT-18-68-5</t>
  </si>
  <si>
    <t>IT-18-69-1</t>
  </si>
  <si>
    <t>IT-18-69-2</t>
  </si>
  <si>
    <t>IT-18-69-3</t>
  </si>
  <si>
    <t>IT-18-69-4</t>
  </si>
  <si>
    <t>IT-18-69-5</t>
  </si>
  <si>
    <t>IT-15-32</t>
  </si>
  <si>
    <t>r-32/29</t>
  </si>
  <si>
    <t>r-32/40 2</t>
  </si>
  <si>
    <t>r-32/40</t>
  </si>
  <si>
    <t>IT-15-57r</t>
  </si>
  <si>
    <t>Lvinaya Past' caldera, ITurup Isl. [Smirnov et al., 2017; Kotov et al., 2021]</t>
  </si>
  <si>
    <t>IT-15-11-11-1</t>
  </si>
  <si>
    <t>IT-15-11-5a</t>
  </si>
  <si>
    <t>IT-15-11-5b</t>
  </si>
  <si>
    <t>IT-15-11-40a</t>
  </si>
  <si>
    <t>IT-15-11-35a-1</t>
  </si>
  <si>
    <t>IT-15-11-35a-3</t>
  </si>
  <si>
    <t>IT-15-16-4a</t>
  </si>
  <si>
    <t>IT-15-16-4b</t>
  </si>
  <si>
    <t>IT-15-16-4c-GLOM</t>
  </si>
  <si>
    <t>IT-15-16-12a-2</t>
  </si>
  <si>
    <t>IT-15-16-12a-3</t>
  </si>
  <si>
    <t>IT-15-16-33a-1</t>
  </si>
  <si>
    <t>IT-15-16-33a-2</t>
  </si>
  <si>
    <t>IT-15-16-9a-1</t>
  </si>
  <si>
    <t>IT15-51</t>
  </si>
  <si>
    <t xml:space="preserve">IT-15-44 </t>
  </si>
  <si>
    <t>IT-15-51px</t>
  </si>
  <si>
    <t>TOTAL+H2O</t>
  </si>
  <si>
    <t xml:space="preserve">Caldera almost completely buried by lava and pyroclastics of Sarychev Peak volcano. The diameter cannot be measured. Estimation ~4 by [Laverov et al., 2005] , ~3.8 - 4 by [Melekestsev et al., 1974] </t>
  </si>
  <si>
    <t>Stratovolcanoes and extrusive domes</t>
  </si>
  <si>
    <t>~ 6800 - 8500 By comparison of layers ZV/g, ZV/b (possibly Zavaritsky IV] to similar tephre in other deposits [Dirksen, Rybin, 2020]</t>
  </si>
  <si>
    <t>7х5 and 15х9 [Bazanova et al., 2016]</t>
  </si>
  <si>
    <t>Three Late Pleistocene nested calderas (Zavaritskogo I, II and III) and Holocene postcaldera stratovolcano with the summit caldera (Zavaritskogo IV)</t>
  </si>
  <si>
    <t>Second half of Holocene</t>
  </si>
  <si>
    <t>Late Pleistocene - Early Holocene</t>
  </si>
  <si>
    <t>Holocene</t>
  </si>
  <si>
    <t>Pre-Holocene</t>
  </si>
  <si>
    <t>Pacific shore</t>
  </si>
  <si>
    <t>Kamen' Lev</t>
  </si>
  <si>
    <t>Lvinaya Past' Bay</t>
  </si>
  <si>
    <t>Nemo III caldera. Onekotan Isl., groundmass glass of dacite [Melekestsev et al., 1998]</t>
  </si>
  <si>
    <t xml:space="preserve">5913/4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</si>
</sst>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"/>
    <numFmt numFmtId="165" formatCode="0.0"/>
    <numFmt numFmtId="166" formatCode="0.0000"/>
    <numFmt numFmtId="167" formatCode="0.000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8.25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indexed="8"/>
      <name val="MS Sans Serif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vertAlign val="superscript"/>
      <sz val="11"/>
      <color theme="1"/>
      <name val="Calibri"/>
      <family val="2"/>
      <charset val="204"/>
    </font>
    <font>
      <vertAlign val="superscript"/>
      <sz val="11"/>
      <color theme="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13" fillId="0" borderId="0"/>
    <xf numFmtId="0" fontId="16" fillId="0" borderId="0"/>
  </cellStyleXfs>
  <cellXfs count="152">
    <xf numFmtId="0" fontId="0" fillId="0" borderId="0" xfId="0"/>
    <xf numFmtId="164" fontId="0" fillId="0" borderId="0" xfId="0" applyNumberFormat="1" applyFont="1" applyBorder="1" applyAlignment="1">
      <alignment horizontal="left" vertical="center" wrapText="1"/>
    </xf>
    <xf numFmtId="1" fontId="0" fillId="0" borderId="0" xfId="0" applyNumberFormat="1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/>
    <xf numFmtId="1" fontId="1" fillId="0" borderId="0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left"/>
    </xf>
    <xf numFmtId="2" fontId="7" fillId="0" borderId="0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164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Border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2" fontId="9" fillId="0" borderId="0" xfId="1" applyNumberFormat="1" applyFont="1" applyFill="1" applyBorder="1" applyAlignment="1">
      <alignment horizontal="center" vertical="center"/>
    </xf>
    <xf numFmtId="2" fontId="11" fillId="0" borderId="0" xfId="1" applyNumberFormat="1" applyFont="1" applyFill="1" applyBorder="1" applyAlignment="1">
      <alignment horizontal="center" vertical="center"/>
    </xf>
    <xf numFmtId="2" fontId="9" fillId="0" borderId="1" xfId="1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10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/>
    <xf numFmtId="2" fontId="14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left" vertical="center"/>
    </xf>
    <xf numFmtId="1" fontId="0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1" applyFont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167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2" fontId="0" fillId="0" borderId="0" xfId="0" applyNumberFormat="1" applyFont="1" applyBorder="1" applyAlignment="1">
      <alignment vertical="center"/>
    </xf>
    <xf numFmtId="2" fontId="0" fillId="0" borderId="0" xfId="0" applyNumberFormat="1" applyFont="1" applyBorder="1" applyAlignment="1">
      <alignment horizontal="left" vertical="center"/>
    </xf>
    <xf numFmtId="2" fontId="0" fillId="0" borderId="0" xfId="0" applyNumberFormat="1" applyFont="1" applyFill="1" applyBorder="1" applyAlignment="1">
      <alignment horizontal="left" vertical="center"/>
    </xf>
    <xf numFmtId="2" fontId="17" fillId="0" borderId="0" xfId="0" applyNumberFormat="1" applyFont="1" applyFill="1" applyBorder="1" applyAlignment="1" applyProtection="1">
      <alignment horizontal="left" vertical="center"/>
    </xf>
    <xf numFmtId="2" fontId="15" fillId="0" borderId="0" xfId="0" applyNumberFormat="1" applyFont="1" applyFill="1" applyBorder="1" applyAlignment="1">
      <alignment horizontal="left" vertical="center"/>
    </xf>
    <xf numFmtId="2" fontId="15" fillId="0" borderId="0" xfId="0" applyNumberFormat="1" applyFont="1" applyBorder="1" applyAlignment="1">
      <alignment horizontal="left" vertical="center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2" fontId="0" fillId="0" borderId="0" xfId="0" applyNumberFormat="1" applyFont="1" applyAlignment="1">
      <alignment horizontal="center"/>
    </xf>
    <xf numFmtId="2" fontId="0" fillId="0" borderId="0" xfId="0" applyNumberFormat="1" applyFont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167" fontId="0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0" fontId="4" fillId="0" borderId="0" xfId="1" applyFont="1" applyBorder="1"/>
    <xf numFmtId="0" fontId="4" fillId="0" borderId="0" xfId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 vertical="center"/>
    </xf>
    <xf numFmtId="2" fontId="4" fillId="0" borderId="0" xfId="1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4" fillId="0" borderId="0" xfId="1" applyFont="1" applyFill="1" applyBorder="1"/>
    <xf numFmtId="2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/>
    </xf>
    <xf numFmtId="2" fontId="19" fillId="0" borderId="0" xfId="0" applyNumberFormat="1" applyFont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/>
    </xf>
    <xf numFmtId="1" fontId="15" fillId="0" borderId="0" xfId="0" applyNumberFormat="1" applyFont="1" applyBorder="1"/>
    <xf numFmtId="164" fontId="15" fillId="0" borderId="0" xfId="0" applyNumberFormat="1" applyFont="1" applyBorder="1" applyAlignment="1">
      <alignment horizontal="left" vertical="center" wrapText="1"/>
    </xf>
    <xf numFmtId="1" fontId="15" fillId="0" borderId="0" xfId="0" applyNumberFormat="1" applyFont="1" applyBorder="1" applyAlignment="1">
      <alignment horizontal="left" vertical="center" wrapText="1"/>
    </xf>
    <xf numFmtId="1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/>
    <xf numFmtId="164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2" fontId="15" fillId="0" borderId="0" xfId="0" applyNumberFormat="1" applyFont="1" applyBorder="1"/>
    <xf numFmtId="0" fontId="15" fillId="0" borderId="0" xfId="0" applyFont="1" applyBorder="1" applyAlignment="1">
      <alignment horizontal="center"/>
    </xf>
    <xf numFmtId="1" fontId="15" fillId="0" borderId="0" xfId="0" applyNumberFormat="1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/>
    </xf>
    <xf numFmtId="49" fontId="5" fillId="0" borderId="0" xfId="2" applyNumberFormat="1" applyFont="1" applyBorder="1" applyAlignment="1">
      <alignment horizontal="left"/>
    </xf>
    <xf numFmtId="2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vertical="center"/>
    </xf>
    <xf numFmtId="0" fontId="20" fillId="0" borderId="0" xfId="0" applyFont="1" applyBorder="1"/>
    <xf numFmtId="0" fontId="15" fillId="0" borderId="0" xfId="1" applyFont="1" applyBorder="1"/>
    <xf numFmtId="0" fontId="15" fillId="0" borderId="0" xfId="0" applyNumberFormat="1" applyFont="1" applyBorder="1" applyAlignment="1">
      <alignment horizontal="left"/>
    </xf>
    <xf numFmtId="0" fontId="15" fillId="0" borderId="0" xfId="0" applyNumberFormat="1" applyFont="1" applyBorder="1" applyAlignment="1">
      <alignment horizontal="center"/>
    </xf>
    <xf numFmtId="165" fontId="15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Fill="1" applyBorder="1"/>
    <xf numFmtId="2" fontId="5" fillId="0" borderId="0" xfId="2" applyNumberFormat="1" applyFont="1" applyBorder="1"/>
    <xf numFmtId="1" fontId="15" fillId="0" borderId="1" xfId="0" applyNumberFormat="1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/>
    <xf numFmtId="1" fontId="15" fillId="0" borderId="0" xfId="0" applyNumberFormat="1" applyFont="1" applyFill="1" applyBorder="1"/>
    <xf numFmtId="165" fontId="15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/>
    <xf numFmtId="0" fontId="15" fillId="0" borderId="0" xfId="0" applyFont="1"/>
    <xf numFmtId="2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Fill="1" applyBorder="1"/>
    <xf numFmtId="2" fontId="15" fillId="0" borderId="1" xfId="0" applyNumberFormat="1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" fontId="0" fillId="0" borderId="5" xfId="0" quotePrefix="1" applyNumberFormat="1" applyBorder="1" applyAlignment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2 2" xfId="4"/>
    <cellStyle name="Обычный 2 3" xfId="3"/>
    <cellStyle name="Обычный 3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B05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D13" zoomScale="85" zoomScaleNormal="85" workbookViewId="0">
      <selection activeCell="O23" sqref="O23"/>
    </sheetView>
  </sheetViews>
  <sheetFormatPr defaultRowHeight="15" x14ac:dyDescent="0.25"/>
  <cols>
    <col min="1" max="1" width="6" customWidth="1"/>
    <col min="2" max="3" width="15.28515625" customWidth="1"/>
    <col min="4" max="4" width="23" customWidth="1"/>
    <col min="5" max="5" width="18.28515625" customWidth="1"/>
    <col min="6" max="6" width="30" style="133" customWidth="1"/>
    <col min="7" max="7" width="35.85546875" style="133" customWidth="1"/>
    <col min="8" max="8" width="26.5703125" style="133" customWidth="1"/>
    <col min="9" max="9" width="20.5703125" style="134" customWidth="1"/>
    <col min="10" max="10" width="36.85546875" customWidth="1"/>
    <col min="11" max="11" width="33.85546875" style="135" customWidth="1"/>
    <col min="12" max="12" width="23.28515625" style="135" customWidth="1"/>
    <col min="13" max="13" width="24.42578125" style="133" customWidth="1"/>
    <col min="14" max="14" width="18.28515625" style="134" customWidth="1"/>
    <col min="15" max="15" width="17" style="133" customWidth="1"/>
  </cols>
  <sheetData>
    <row r="1" spans="1:15" s="146" customFormat="1" x14ac:dyDescent="0.25"/>
    <row r="2" spans="1:15" s="146" customFormat="1" x14ac:dyDescent="0.25">
      <c r="A2" s="146" t="s">
        <v>427</v>
      </c>
    </row>
    <row r="3" spans="1:15" s="133" customFormat="1" ht="45" x14ac:dyDescent="0.25">
      <c r="A3" s="139"/>
      <c r="B3" s="138" t="s">
        <v>426</v>
      </c>
      <c r="C3" s="138" t="s">
        <v>319</v>
      </c>
      <c r="D3" s="138" t="s">
        <v>320</v>
      </c>
      <c r="E3" s="138" t="s">
        <v>521</v>
      </c>
      <c r="F3" s="138" t="s">
        <v>425</v>
      </c>
      <c r="G3" s="138" t="s">
        <v>424</v>
      </c>
      <c r="H3" s="138" t="s">
        <v>423</v>
      </c>
      <c r="I3" s="138" t="s">
        <v>422</v>
      </c>
      <c r="J3" s="138" t="s">
        <v>436</v>
      </c>
      <c r="K3" s="138" t="s">
        <v>437</v>
      </c>
      <c r="L3" s="138" t="s">
        <v>421</v>
      </c>
      <c r="M3" s="138" t="s">
        <v>420</v>
      </c>
      <c r="N3" s="138" t="s">
        <v>419</v>
      </c>
      <c r="O3" s="138" t="s">
        <v>418</v>
      </c>
    </row>
    <row r="4" spans="1:15" ht="50.25" customHeight="1" x14ac:dyDescent="0.25">
      <c r="A4" s="137">
        <v>1</v>
      </c>
      <c r="B4" s="143" t="s">
        <v>417</v>
      </c>
      <c r="C4" s="137" t="s">
        <v>409</v>
      </c>
      <c r="D4" s="137" t="s">
        <v>416</v>
      </c>
      <c r="E4" s="137" t="s">
        <v>518</v>
      </c>
      <c r="F4" s="136" t="s">
        <v>333</v>
      </c>
      <c r="G4" s="136" t="s">
        <v>318</v>
      </c>
      <c r="H4" s="136" t="s">
        <v>415</v>
      </c>
      <c r="I4" s="136" t="s">
        <v>414</v>
      </c>
      <c r="J4" s="136" t="s">
        <v>413</v>
      </c>
      <c r="K4" s="136" t="s">
        <v>412</v>
      </c>
      <c r="L4" s="136" t="s">
        <v>438</v>
      </c>
      <c r="M4" s="136" t="s">
        <v>411</v>
      </c>
      <c r="N4" s="136" t="s">
        <v>410</v>
      </c>
      <c r="O4" s="136" t="s">
        <v>381</v>
      </c>
    </row>
    <row r="5" spans="1:15" ht="50.25" customHeight="1" x14ac:dyDescent="0.25">
      <c r="A5" s="137">
        <v>2</v>
      </c>
      <c r="B5" s="144"/>
      <c r="C5" s="137" t="s">
        <v>409</v>
      </c>
      <c r="D5" s="137" t="s">
        <v>408</v>
      </c>
      <c r="E5" s="137" t="s">
        <v>518</v>
      </c>
      <c r="F5" s="136" t="s">
        <v>407</v>
      </c>
      <c r="G5" s="136" t="s">
        <v>406</v>
      </c>
      <c r="H5" s="136" t="s">
        <v>341</v>
      </c>
      <c r="I5" s="136" t="s">
        <v>27</v>
      </c>
      <c r="J5" s="136" t="s">
        <v>405</v>
      </c>
      <c r="K5" s="136" t="s">
        <v>404</v>
      </c>
      <c r="L5" s="136" t="s">
        <v>403</v>
      </c>
      <c r="M5" s="136" t="s">
        <v>402</v>
      </c>
      <c r="N5" s="136" t="s">
        <v>401</v>
      </c>
      <c r="O5" s="136" t="s">
        <v>381</v>
      </c>
    </row>
    <row r="6" spans="1:15" ht="60" x14ac:dyDescent="0.25">
      <c r="A6" s="137">
        <v>3</v>
      </c>
      <c r="B6" s="144"/>
      <c r="C6" s="137" t="s">
        <v>377</v>
      </c>
      <c r="D6" s="137" t="s">
        <v>400</v>
      </c>
      <c r="E6" s="137" t="s">
        <v>518</v>
      </c>
      <c r="F6" s="136" t="s">
        <v>399</v>
      </c>
      <c r="G6" s="136" t="s">
        <v>398</v>
      </c>
      <c r="H6" s="136" t="s">
        <v>341</v>
      </c>
      <c r="I6" s="136" t="s">
        <v>27</v>
      </c>
      <c r="J6" s="136" t="s">
        <v>397</v>
      </c>
      <c r="K6" s="136" t="s">
        <v>396</v>
      </c>
      <c r="L6" s="136" t="s">
        <v>395</v>
      </c>
      <c r="M6" s="136" t="s">
        <v>385</v>
      </c>
      <c r="N6" s="136"/>
      <c r="O6" s="136"/>
    </row>
    <row r="7" spans="1:15" ht="56.25" customHeight="1" x14ac:dyDescent="0.25">
      <c r="A7" s="137">
        <v>4</v>
      </c>
      <c r="B7" s="144"/>
      <c r="C7" s="137" t="s">
        <v>377</v>
      </c>
      <c r="D7" s="137" t="s">
        <v>394</v>
      </c>
      <c r="E7" s="137"/>
      <c r="F7" s="136" t="s">
        <v>333</v>
      </c>
      <c r="G7" s="136" t="s">
        <v>393</v>
      </c>
      <c r="H7" s="136"/>
      <c r="I7" s="136"/>
      <c r="J7" s="136"/>
      <c r="K7" s="141"/>
      <c r="M7" s="136" t="s">
        <v>385</v>
      </c>
      <c r="N7" s="136"/>
      <c r="O7" s="136"/>
    </row>
    <row r="8" spans="1:15" ht="60" x14ac:dyDescent="0.25">
      <c r="A8" s="137">
        <v>5</v>
      </c>
      <c r="B8" s="144"/>
      <c r="C8" s="137" t="s">
        <v>377</v>
      </c>
      <c r="D8" s="137" t="s">
        <v>392</v>
      </c>
      <c r="E8" s="137" t="s">
        <v>518</v>
      </c>
      <c r="F8" s="136" t="s">
        <v>391</v>
      </c>
      <c r="H8" s="136" t="s">
        <v>341</v>
      </c>
      <c r="I8" s="136" t="s">
        <v>27</v>
      </c>
      <c r="J8" s="136" t="s">
        <v>390</v>
      </c>
      <c r="K8" s="136"/>
      <c r="L8" s="136" t="s">
        <v>389</v>
      </c>
      <c r="M8" s="136" t="s">
        <v>335</v>
      </c>
      <c r="N8" s="136" t="s">
        <v>388</v>
      </c>
      <c r="O8" s="136" t="s">
        <v>64</v>
      </c>
    </row>
    <row r="9" spans="1:15" ht="56.25" customHeight="1" x14ac:dyDescent="0.25">
      <c r="A9" s="137">
        <v>6</v>
      </c>
      <c r="B9" s="144"/>
      <c r="C9" s="137" t="s">
        <v>377</v>
      </c>
      <c r="D9" s="137" t="s">
        <v>387</v>
      </c>
      <c r="E9" s="137"/>
      <c r="F9" s="136" t="s">
        <v>333</v>
      </c>
      <c r="G9" s="136" t="s">
        <v>386</v>
      </c>
      <c r="H9" s="136"/>
      <c r="I9" s="136"/>
      <c r="J9" s="136"/>
      <c r="K9" s="136"/>
      <c r="L9" s="136"/>
      <c r="M9" s="136" t="s">
        <v>385</v>
      </c>
      <c r="N9" s="136"/>
      <c r="O9" s="136"/>
    </row>
    <row r="10" spans="1:15" ht="45" x14ac:dyDescent="0.25">
      <c r="A10" s="137">
        <v>7</v>
      </c>
      <c r="B10" s="144"/>
      <c r="C10" s="137" t="s">
        <v>377</v>
      </c>
      <c r="D10" s="137" t="s">
        <v>384</v>
      </c>
      <c r="E10" s="137" t="s">
        <v>518</v>
      </c>
      <c r="F10" s="136" t="s">
        <v>372</v>
      </c>
      <c r="G10" s="136" t="s">
        <v>383</v>
      </c>
      <c r="H10" s="136" t="s">
        <v>382</v>
      </c>
      <c r="I10" s="136" t="s">
        <v>381</v>
      </c>
      <c r="J10" s="136" t="s">
        <v>380</v>
      </c>
      <c r="K10" s="136"/>
      <c r="L10" s="136" t="s">
        <v>317</v>
      </c>
      <c r="M10" s="136" t="s">
        <v>335</v>
      </c>
      <c r="N10" s="136" t="s">
        <v>379</v>
      </c>
      <c r="O10" s="136" t="s">
        <v>378</v>
      </c>
    </row>
    <row r="11" spans="1:15" ht="39" customHeight="1" x14ac:dyDescent="0.25">
      <c r="A11" s="137">
        <v>8</v>
      </c>
      <c r="B11" s="145"/>
      <c r="C11" s="137" t="s">
        <v>377</v>
      </c>
      <c r="D11" s="137" t="s">
        <v>376</v>
      </c>
      <c r="E11" s="137" t="s">
        <v>519</v>
      </c>
      <c r="F11" s="136" t="s">
        <v>333</v>
      </c>
      <c r="G11" s="136" t="s">
        <v>375</v>
      </c>
      <c r="H11" s="136"/>
      <c r="I11" s="136"/>
      <c r="J11" s="136"/>
      <c r="K11" s="136"/>
      <c r="L11" s="136"/>
      <c r="M11" s="136"/>
      <c r="N11" s="136"/>
      <c r="O11" s="136"/>
    </row>
    <row r="12" spans="1:15" ht="147.75" customHeight="1" x14ac:dyDescent="0.25">
      <c r="A12" s="137">
        <v>9</v>
      </c>
      <c r="B12" s="143" t="s">
        <v>374</v>
      </c>
      <c r="C12" s="137" t="s">
        <v>373</v>
      </c>
      <c r="D12" s="137" t="s">
        <v>316</v>
      </c>
      <c r="E12" s="137" t="s">
        <v>520</v>
      </c>
      <c r="F12" s="136" t="s">
        <v>372</v>
      </c>
      <c r="G12" s="136" t="s">
        <v>371</v>
      </c>
      <c r="H12" s="136" t="s">
        <v>370</v>
      </c>
      <c r="I12" s="136" t="s">
        <v>369</v>
      </c>
      <c r="J12" s="136" t="s">
        <v>368</v>
      </c>
      <c r="K12" s="136"/>
      <c r="L12" s="136" t="s">
        <v>367</v>
      </c>
      <c r="M12" s="136" t="s">
        <v>366</v>
      </c>
      <c r="N12" s="136" t="s">
        <v>568</v>
      </c>
      <c r="O12" s="136" t="s">
        <v>357</v>
      </c>
    </row>
    <row r="13" spans="1:15" ht="68.25" customHeight="1" x14ac:dyDescent="0.25">
      <c r="A13" s="137">
        <v>10</v>
      </c>
      <c r="B13" s="144"/>
      <c r="C13" s="137" t="s">
        <v>365</v>
      </c>
      <c r="D13" s="137" t="s">
        <v>365</v>
      </c>
      <c r="E13" s="137"/>
      <c r="F13" s="136" t="s">
        <v>364</v>
      </c>
      <c r="G13" s="136" t="s">
        <v>565</v>
      </c>
      <c r="I13" s="136" t="s">
        <v>363</v>
      </c>
      <c r="J13" s="136"/>
      <c r="K13" s="136"/>
      <c r="L13" s="136"/>
      <c r="M13" s="136" t="s">
        <v>335</v>
      </c>
      <c r="N13" s="136" t="s">
        <v>570</v>
      </c>
      <c r="O13" s="136" t="s">
        <v>357</v>
      </c>
    </row>
    <row r="14" spans="1:15" ht="87.75" customHeight="1" x14ac:dyDescent="0.25">
      <c r="A14" s="143">
        <v>11</v>
      </c>
      <c r="B14" s="144"/>
      <c r="C14" s="143" t="s">
        <v>353</v>
      </c>
      <c r="D14" s="143" t="s">
        <v>362</v>
      </c>
      <c r="E14" s="143" t="s">
        <v>519</v>
      </c>
      <c r="F14" s="147" t="s">
        <v>566</v>
      </c>
      <c r="G14" s="136" t="s">
        <v>361</v>
      </c>
      <c r="H14" s="147" t="s">
        <v>360</v>
      </c>
      <c r="I14" s="147" t="s">
        <v>27</v>
      </c>
      <c r="J14" s="147" t="s">
        <v>564</v>
      </c>
      <c r="K14" s="147" t="s">
        <v>359</v>
      </c>
      <c r="L14" s="147" t="s">
        <v>513</v>
      </c>
      <c r="M14" s="147" t="s">
        <v>358</v>
      </c>
      <c r="N14" s="147" t="s">
        <v>569</v>
      </c>
      <c r="O14" s="147" t="s">
        <v>357</v>
      </c>
    </row>
    <row r="15" spans="1:15" ht="32.25" customHeight="1" x14ac:dyDescent="0.25">
      <c r="A15" s="144"/>
      <c r="B15" s="144"/>
      <c r="C15" s="144"/>
      <c r="D15" s="144"/>
      <c r="E15" s="144"/>
      <c r="F15" s="148"/>
      <c r="G15" s="136" t="s">
        <v>356</v>
      </c>
      <c r="H15" s="148"/>
      <c r="I15" s="148"/>
      <c r="J15" s="148"/>
      <c r="K15" s="148"/>
      <c r="L15" s="148"/>
      <c r="M15" s="148"/>
      <c r="N15" s="148"/>
      <c r="O15" s="148"/>
    </row>
    <row r="16" spans="1:15" ht="30.75" customHeight="1" x14ac:dyDescent="0.25">
      <c r="A16" s="144"/>
      <c r="B16" s="144"/>
      <c r="C16" s="144"/>
      <c r="D16" s="144"/>
      <c r="E16" s="144"/>
      <c r="F16" s="148"/>
      <c r="G16" s="136" t="s">
        <v>355</v>
      </c>
      <c r="H16" s="148"/>
      <c r="I16" s="148"/>
      <c r="J16" s="148"/>
      <c r="K16" s="148"/>
      <c r="L16" s="148"/>
      <c r="M16" s="148"/>
      <c r="N16" s="148"/>
      <c r="O16" s="148"/>
    </row>
    <row r="17" spans="1:15" ht="35.25" customHeight="1" x14ac:dyDescent="0.25">
      <c r="A17" s="145"/>
      <c r="B17" s="144"/>
      <c r="C17" s="145"/>
      <c r="D17" s="145"/>
      <c r="E17" s="145"/>
      <c r="F17" s="149"/>
      <c r="G17" s="136" t="s">
        <v>354</v>
      </c>
      <c r="H17" s="149"/>
      <c r="I17" s="149"/>
      <c r="J17" s="149"/>
      <c r="K17" s="149"/>
      <c r="L17" s="149"/>
      <c r="M17" s="149"/>
      <c r="N17" s="149"/>
      <c r="O17" s="149"/>
    </row>
    <row r="18" spans="1:15" ht="45" x14ac:dyDescent="0.25">
      <c r="A18" s="137">
        <v>12</v>
      </c>
      <c r="B18" s="144"/>
      <c r="C18" s="137" t="s">
        <v>353</v>
      </c>
      <c r="D18" s="137" t="s">
        <v>352</v>
      </c>
      <c r="E18" s="137" t="s">
        <v>519</v>
      </c>
      <c r="F18" s="136" t="s">
        <v>333</v>
      </c>
      <c r="G18" s="136" t="s">
        <v>351</v>
      </c>
      <c r="H18" s="136" t="s">
        <v>350</v>
      </c>
      <c r="I18" s="136" t="s">
        <v>27</v>
      </c>
      <c r="J18" s="136"/>
      <c r="K18" s="136"/>
      <c r="L18" s="136" t="s">
        <v>349</v>
      </c>
      <c r="M18" s="136" t="s">
        <v>348</v>
      </c>
      <c r="N18" s="136"/>
      <c r="O18" s="136" t="s">
        <v>33</v>
      </c>
    </row>
    <row r="19" spans="1:15" ht="65.25" customHeight="1" x14ac:dyDescent="0.25">
      <c r="A19" s="137">
        <v>13</v>
      </c>
      <c r="B19" s="144"/>
      <c r="C19" s="137" t="s">
        <v>347</v>
      </c>
      <c r="D19" s="137" t="s">
        <v>347</v>
      </c>
      <c r="E19" s="137"/>
      <c r="F19" s="136"/>
      <c r="G19" s="136"/>
      <c r="H19" s="136"/>
      <c r="I19" s="136"/>
      <c r="J19" s="136"/>
      <c r="K19" s="136"/>
      <c r="L19" s="136"/>
      <c r="M19" s="136" t="s">
        <v>563</v>
      </c>
      <c r="N19" s="136" t="s">
        <v>569</v>
      </c>
      <c r="O19" s="136" t="s">
        <v>346</v>
      </c>
    </row>
    <row r="20" spans="1:15" ht="67.5" customHeight="1" x14ac:dyDescent="0.25">
      <c r="A20" s="137">
        <v>14</v>
      </c>
      <c r="B20" s="144"/>
      <c r="C20" s="137" t="s">
        <v>345</v>
      </c>
      <c r="D20" s="137" t="s">
        <v>345</v>
      </c>
      <c r="E20" s="137" t="s">
        <v>519</v>
      </c>
      <c r="F20" s="136" t="s">
        <v>333</v>
      </c>
      <c r="G20" s="136" t="s">
        <v>344</v>
      </c>
      <c r="H20" s="136" t="s">
        <v>39</v>
      </c>
      <c r="I20" s="136" t="s">
        <v>343</v>
      </c>
      <c r="J20" s="136"/>
      <c r="K20" s="136"/>
      <c r="L20" s="136"/>
      <c r="M20" s="136" t="s">
        <v>335</v>
      </c>
      <c r="N20" s="136" t="s">
        <v>568</v>
      </c>
      <c r="O20" s="136" t="s">
        <v>33</v>
      </c>
    </row>
    <row r="21" spans="1:15" ht="96" customHeight="1" x14ac:dyDescent="0.25">
      <c r="A21" s="137">
        <v>15</v>
      </c>
      <c r="B21" s="145"/>
      <c r="C21" s="137" t="s">
        <v>342</v>
      </c>
      <c r="D21" s="137" t="s">
        <v>342</v>
      </c>
      <c r="E21" s="137" t="s">
        <v>519</v>
      </c>
      <c r="F21" s="136" t="s">
        <v>333</v>
      </c>
      <c r="G21" s="136" t="s">
        <v>562</v>
      </c>
      <c r="H21" s="136" t="s">
        <v>341</v>
      </c>
      <c r="I21" s="136" t="s">
        <v>27</v>
      </c>
      <c r="J21" s="136"/>
      <c r="K21" s="136"/>
      <c r="L21" s="136"/>
      <c r="M21" s="136" t="s">
        <v>335</v>
      </c>
      <c r="N21" s="136" t="s">
        <v>567</v>
      </c>
      <c r="O21" s="136" t="s">
        <v>340</v>
      </c>
    </row>
    <row r="22" spans="1:15" ht="51" customHeight="1" x14ac:dyDescent="0.25">
      <c r="A22" s="137">
        <v>16</v>
      </c>
      <c r="B22" s="143" t="s">
        <v>517</v>
      </c>
      <c r="C22" s="137" t="s">
        <v>516</v>
      </c>
      <c r="D22" s="137" t="s">
        <v>339</v>
      </c>
      <c r="E22" s="137" t="s">
        <v>519</v>
      </c>
      <c r="F22" s="136" t="s">
        <v>333</v>
      </c>
      <c r="G22" s="136" t="s">
        <v>338</v>
      </c>
      <c r="H22" s="136"/>
      <c r="I22" s="136"/>
      <c r="J22" s="136" t="s">
        <v>337</v>
      </c>
      <c r="K22" s="136">
        <v>8400</v>
      </c>
      <c r="L22" s="136" t="s">
        <v>336</v>
      </c>
      <c r="M22" s="136" t="s">
        <v>335</v>
      </c>
      <c r="N22" s="136" t="s">
        <v>334</v>
      </c>
      <c r="O22" s="136"/>
    </row>
    <row r="23" spans="1:15" ht="30.75" customHeight="1" x14ac:dyDescent="0.25">
      <c r="A23" s="137">
        <v>17</v>
      </c>
      <c r="B23" s="144"/>
      <c r="C23" s="137" t="s">
        <v>516</v>
      </c>
      <c r="D23" s="137" t="s">
        <v>514</v>
      </c>
      <c r="E23" s="137"/>
      <c r="F23" s="136" t="s">
        <v>333</v>
      </c>
      <c r="G23" s="136" t="s">
        <v>315</v>
      </c>
      <c r="H23" s="136"/>
      <c r="I23" s="136" t="s">
        <v>329</v>
      </c>
      <c r="J23" s="136"/>
      <c r="K23" s="136"/>
      <c r="L23" s="136"/>
      <c r="M23" s="136"/>
      <c r="N23" s="136"/>
      <c r="O23" s="140"/>
    </row>
    <row r="24" spans="1:15" ht="33.75" customHeight="1" x14ac:dyDescent="0.25">
      <c r="A24" s="143">
        <v>18</v>
      </c>
      <c r="B24" s="144"/>
      <c r="C24" s="137" t="s">
        <v>516</v>
      </c>
      <c r="D24" s="143" t="s">
        <v>515</v>
      </c>
      <c r="E24" s="143" t="s">
        <v>519</v>
      </c>
      <c r="F24" s="147" t="s">
        <v>332</v>
      </c>
      <c r="G24" s="136" t="s">
        <v>331</v>
      </c>
      <c r="H24" s="147" t="s">
        <v>330</v>
      </c>
      <c r="I24" s="147" t="s">
        <v>329</v>
      </c>
      <c r="J24" s="147" t="s">
        <v>328</v>
      </c>
      <c r="K24" s="147" t="s">
        <v>327</v>
      </c>
      <c r="L24" s="150" t="s">
        <v>326</v>
      </c>
      <c r="M24" s="147" t="s">
        <v>325</v>
      </c>
      <c r="N24" s="147" t="s">
        <v>324</v>
      </c>
      <c r="O24" s="147" t="s">
        <v>323</v>
      </c>
    </row>
    <row r="25" spans="1:15" x14ac:dyDescent="0.25">
      <c r="A25" s="144"/>
      <c r="B25" s="144"/>
      <c r="C25" s="137" t="s">
        <v>516</v>
      </c>
      <c r="D25" s="144"/>
      <c r="E25" s="144"/>
      <c r="F25" s="148"/>
      <c r="G25" s="136" t="s">
        <v>322</v>
      </c>
      <c r="H25" s="148"/>
      <c r="I25" s="148"/>
      <c r="J25" s="148"/>
      <c r="K25" s="148"/>
      <c r="L25" s="148"/>
      <c r="M25" s="148"/>
      <c r="N25" s="148"/>
      <c r="O25" s="148"/>
    </row>
    <row r="26" spans="1:15" ht="30" x14ac:dyDescent="0.25">
      <c r="A26" s="145"/>
      <c r="B26" s="145"/>
      <c r="C26" s="137" t="s">
        <v>516</v>
      </c>
      <c r="D26" s="145"/>
      <c r="E26" s="145"/>
      <c r="F26" s="149"/>
      <c r="G26" s="136" t="s">
        <v>321</v>
      </c>
      <c r="H26" s="149"/>
      <c r="I26" s="149"/>
      <c r="J26" s="149"/>
      <c r="K26" s="149"/>
      <c r="L26" s="149"/>
      <c r="M26" s="149"/>
      <c r="N26" s="149"/>
      <c r="O26" s="149"/>
    </row>
    <row r="30" spans="1:15" x14ac:dyDescent="0.25">
      <c r="A30" t="s">
        <v>435</v>
      </c>
    </row>
    <row r="31" spans="1:15" x14ac:dyDescent="0.25">
      <c r="A31" t="s">
        <v>522</v>
      </c>
    </row>
  </sheetData>
  <mergeCells count="30">
    <mergeCell ref="L14:L17"/>
    <mergeCell ref="H24:H26"/>
    <mergeCell ref="H14:H17"/>
    <mergeCell ref="K24:K26"/>
    <mergeCell ref="O24:O26"/>
    <mergeCell ref="I24:I26"/>
    <mergeCell ref="K14:K17"/>
    <mergeCell ref="N14:N17"/>
    <mergeCell ref="O14:O17"/>
    <mergeCell ref="M14:M17"/>
    <mergeCell ref="B12:B21"/>
    <mergeCell ref="C14:C17"/>
    <mergeCell ref="I14:I17"/>
    <mergeCell ref="J14:J17"/>
    <mergeCell ref="B22:B26"/>
    <mergeCell ref="A2:XFD2"/>
    <mergeCell ref="A1:XFD1"/>
    <mergeCell ref="M24:M26"/>
    <mergeCell ref="N24:N26"/>
    <mergeCell ref="A24:A26"/>
    <mergeCell ref="D24:D26"/>
    <mergeCell ref="E24:E26"/>
    <mergeCell ref="F24:F26"/>
    <mergeCell ref="J24:J26"/>
    <mergeCell ref="L24:L26"/>
    <mergeCell ref="A14:A17"/>
    <mergeCell ref="D14:D17"/>
    <mergeCell ref="E14:E17"/>
    <mergeCell ref="F14:F17"/>
    <mergeCell ref="B4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C169"/>
  <sheetViews>
    <sheetView zoomScale="70" zoomScaleNormal="70" workbookViewId="0">
      <pane xSplit="4" ySplit="4" topLeftCell="E107" activePane="bottomRight" state="frozen"/>
      <selection pane="topRight" activeCell="E1" sqref="E1"/>
      <selection pane="bottomLeft" activeCell="A3" sqref="A3"/>
      <selection pane="bottomRight" activeCell="B34" sqref="B32:B34"/>
    </sheetView>
  </sheetViews>
  <sheetFormatPr defaultRowHeight="15" x14ac:dyDescent="0.25"/>
  <cols>
    <col min="1" max="1" width="24.85546875" style="96" customWidth="1"/>
    <col min="2" max="2" width="29.85546875" style="96" customWidth="1"/>
    <col min="3" max="3" width="33.7109375" style="96" customWidth="1"/>
    <col min="4" max="4" width="21.7109375" style="100" customWidth="1"/>
    <col min="5" max="23" width="8.7109375" style="56" customWidth="1"/>
    <col min="24" max="42" width="9.140625" style="96"/>
    <col min="43" max="43" width="10.7109375" style="96" customWidth="1"/>
    <col min="44" max="44" width="16.5703125" style="96" customWidth="1"/>
    <col min="45" max="45" width="11.85546875" style="96" customWidth="1"/>
    <col min="46" max="48" width="9.140625" style="96"/>
    <col min="49" max="51" width="9.28515625" style="96" bestFit="1" customWidth="1"/>
    <col min="52" max="52" width="9.140625" style="96"/>
    <col min="53" max="54" width="9.28515625" style="96" bestFit="1" customWidth="1"/>
    <col min="55" max="55" width="10.140625" style="96" bestFit="1" customWidth="1"/>
    <col min="56" max="219" width="9.140625" style="96"/>
    <col min="220" max="220" width="21" style="96" customWidth="1"/>
    <col min="221" max="221" width="48.5703125" style="96" customWidth="1"/>
    <col min="222" max="222" width="17.42578125" style="96" customWidth="1"/>
    <col min="223" max="223" width="13.5703125" style="96" customWidth="1"/>
    <col min="224" max="241" width="8.7109375" style="96" customWidth="1"/>
    <col min="242" max="242" width="14.5703125" style="96" customWidth="1"/>
    <col min="243" max="261" width="9.140625" style="96"/>
    <col min="262" max="262" width="10.7109375" style="96" customWidth="1"/>
    <col min="263" max="263" width="11.28515625" style="96" customWidth="1"/>
    <col min="264" max="264" width="11.85546875" style="96" customWidth="1"/>
    <col min="265" max="475" width="9.140625" style="96"/>
    <col min="476" max="476" width="21" style="96" customWidth="1"/>
    <col min="477" max="477" width="48.5703125" style="96" customWidth="1"/>
    <col min="478" max="478" width="17.42578125" style="96" customWidth="1"/>
    <col min="479" max="479" width="13.5703125" style="96" customWidth="1"/>
    <col min="480" max="497" width="8.7109375" style="96" customWidth="1"/>
    <col min="498" max="498" width="14.5703125" style="96" customWidth="1"/>
    <col min="499" max="517" width="9.140625" style="96"/>
    <col min="518" max="518" width="10.7109375" style="96" customWidth="1"/>
    <col min="519" max="519" width="11.28515625" style="96" customWidth="1"/>
    <col min="520" max="520" width="11.85546875" style="96" customWidth="1"/>
    <col min="521" max="731" width="9.140625" style="96"/>
    <col min="732" max="732" width="21" style="96" customWidth="1"/>
    <col min="733" max="733" width="48.5703125" style="96" customWidth="1"/>
    <col min="734" max="734" width="17.42578125" style="96" customWidth="1"/>
    <col min="735" max="735" width="13.5703125" style="96" customWidth="1"/>
    <col min="736" max="753" width="8.7109375" style="96" customWidth="1"/>
    <col min="754" max="754" width="14.5703125" style="96" customWidth="1"/>
    <col min="755" max="773" width="9.140625" style="96"/>
    <col min="774" max="774" width="10.7109375" style="96" customWidth="1"/>
    <col min="775" max="775" width="11.28515625" style="96" customWidth="1"/>
    <col min="776" max="776" width="11.85546875" style="96" customWidth="1"/>
    <col min="777" max="987" width="9.140625" style="96"/>
    <col min="988" max="988" width="21" style="96" customWidth="1"/>
    <col min="989" max="989" width="48.5703125" style="96" customWidth="1"/>
    <col min="990" max="990" width="17.42578125" style="96" customWidth="1"/>
    <col min="991" max="991" width="13.5703125" style="96" customWidth="1"/>
    <col min="992" max="1009" width="8.7109375" style="96" customWidth="1"/>
    <col min="1010" max="1010" width="14.5703125" style="96" customWidth="1"/>
    <col min="1011" max="1029" width="9.140625" style="96"/>
    <col min="1030" max="1030" width="10.7109375" style="96" customWidth="1"/>
    <col min="1031" max="1031" width="11.28515625" style="96" customWidth="1"/>
    <col min="1032" max="1032" width="11.85546875" style="96" customWidth="1"/>
    <col min="1033" max="1243" width="9.140625" style="96"/>
    <col min="1244" max="1244" width="21" style="96" customWidth="1"/>
    <col min="1245" max="1245" width="48.5703125" style="96" customWidth="1"/>
    <col min="1246" max="1246" width="17.42578125" style="96" customWidth="1"/>
    <col min="1247" max="1247" width="13.5703125" style="96" customWidth="1"/>
    <col min="1248" max="1265" width="8.7109375" style="96" customWidth="1"/>
    <col min="1266" max="1266" width="14.5703125" style="96" customWidth="1"/>
    <col min="1267" max="1285" width="9.140625" style="96"/>
    <col min="1286" max="1286" width="10.7109375" style="96" customWidth="1"/>
    <col min="1287" max="1287" width="11.28515625" style="96" customWidth="1"/>
    <col min="1288" max="1288" width="11.85546875" style="96" customWidth="1"/>
    <col min="1289" max="1499" width="9.140625" style="96"/>
    <col min="1500" max="1500" width="21" style="96" customWidth="1"/>
    <col min="1501" max="1501" width="48.5703125" style="96" customWidth="1"/>
    <col min="1502" max="1502" width="17.42578125" style="96" customWidth="1"/>
    <col min="1503" max="1503" width="13.5703125" style="96" customWidth="1"/>
    <col min="1504" max="1521" width="8.7109375" style="96" customWidth="1"/>
    <col min="1522" max="1522" width="14.5703125" style="96" customWidth="1"/>
    <col min="1523" max="1541" width="9.140625" style="96"/>
    <col min="1542" max="1542" width="10.7109375" style="96" customWidth="1"/>
    <col min="1543" max="1543" width="11.28515625" style="96" customWidth="1"/>
    <col min="1544" max="1544" width="11.85546875" style="96" customWidth="1"/>
    <col min="1545" max="1755" width="9.140625" style="96"/>
    <col min="1756" max="1756" width="21" style="96" customWidth="1"/>
    <col min="1757" max="1757" width="48.5703125" style="96" customWidth="1"/>
    <col min="1758" max="1758" width="17.42578125" style="96" customWidth="1"/>
    <col min="1759" max="1759" width="13.5703125" style="96" customWidth="1"/>
    <col min="1760" max="1777" width="8.7109375" style="96" customWidth="1"/>
    <col min="1778" max="1778" width="14.5703125" style="96" customWidth="1"/>
    <col min="1779" max="1797" width="9.140625" style="96"/>
    <col min="1798" max="1798" width="10.7109375" style="96" customWidth="1"/>
    <col min="1799" max="1799" width="11.28515625" style="96" customWidth="1"/>
    <col min="1800" max="1800" width="11.85546875" style="96" customWidth="1"/>
    <col min="1801" max="2011" width="9.140625" style="96"/>
    <col min="2012" max="2012" width="21" style="96" customWidth="1"/>
    <col min="2013" max="2013" width="48.5703125" style="96" customWidth="1"/>
    <col min="2014" max="2014" width="17.42578125" style="96" customWidth="1"/>
    <col min="2015" max="2015" width="13.5703125" style="96" customWidth="1"/>
    <col min="2016" max="2033" width="8.7109375" style="96" customWidth="1"/>
    <col min="2034" max="2034" width="14.5703125" style="96" customWidth="1"/>
    <col min="2035" max="2053" width="9.140625" style="96"/>
    <col min="2054" max="2054" width="10.7109375" style="96" customWidth="1"/>
    <col min="2055" max="2055" width="11.28515625" style="96" customWidth="1"/>
    <col min="2056" max="2056" width="11.85546875" style="96" customWidth="1"/>
    <col min="2057" max="2267" width="9.140625" style="96"/>
    <col min="2268" max="2268" width="21" style="96" customWidth="1"/>
    <col min="2269" max="2269" width="48.5703125" style="96" customWidth="1"/>
    <col min="2270" max="2270" width="17.42578125" style="96" customWidth="1"/>
    <col min="2271" max="2271" width="13.5703125" style="96" customWidth="1"/>
    <col min="2272" max="2289" width="8.7109375" style="96" customWidth="1"/>
    <col min="2290" max="2290" width="14.5703125" style="96" customWidth="1"/>
    <col min="2291" max="2309" width="9.140625" style="96"/>
    <col min="2310" max="2310" width="10.7109375" style="96" customWidth="1"/>
    <col min="2311" max="2311" width="11.28515625" style="96" customWidth="1"/>
    <col min="2312" max="2312" width="11.85546875" style="96" customWidth="1"/>
    <col min="2313" max="2523" width="9.140625" style="96"/>
    <col min="2524" max="2524" width="21" style="96" customWidth="1"/>
    <col min="2525" max="2525" width="48.5703125" style="96" customWidth="1"/>
    <col min="2526" max="2526" width="17.42578125" style="96" customWidth="1"/>
    <col min="2527" max="2527" width="13.5703125" style="96" customWidth="1"/>
    <col min="2528" max="2545" width="8.7109375" style="96" customWidth="1"/>
    <col min="2546" max="2546" width="14.5703125" style="96" customWidth="1"/>
    <col min="2547" max="2565" width="9.140625" style="96"/>
    <col min="2566" max="2566" width="10.7109375" style="96" customWidth="1"/>
    <col min="2567" max="2567" width="11.28515625" style="96" customWidth="1"/>
    <col min="2568" max="2568" width="11.85546875" style="96" customWidth="1"/>
    <col min="2569" max="2779" width="9.140625" style="96"/>
    <col min="2780" max="2780" width="21" style="96" customWidth="1"/>
    <col min="2781" max="2781" width="48.5703125" style="96" customWidth="1"/>
    <col min="2782" max="2782" width="17.42578125" style="96" customWidth="1"/>
    <col min="2783" max="2783" width="13.5703125" style="96" customWidth="1"/>
    <col min="2784" max="2801" width="8.7109375" style="96" customWidth="1"/>
    <col min="2802" max="2802" width="14.5703125" style="96" customWidth="1"/>
    <col min="2803" max="2821" width="9.140625" style="96"/>
    <col min="2822" max="2822" width="10.7109375" style="96" customWidth="1"/>
    <col min="2823" max="2823" width="11.28515625" style="96" customWidth="1"/>
    <col min="2824" max="2824" width="11.85546875" style="96" customWidth="1"/>
    <col min="2825" max="3035" width="9.140625" style="96"/>
    <col min="3036" max="3036" width="21" style="96" customWidth="1"/>
    <col min="3037" max="3037" width="48.5703125" style="96" customWidth="1"/>
    <col min="3038" max="3038" width="17.42578125" style="96" customWidth="1"/>
    <col min="3039" max="3039" width="13.5703125" style="96" customWidth="1"/>
    <col min="3040" max="3057" width="8.7109375" style="96" customWidth="1"/>
    <col min="3058" max="3058" width="14.5703125" style="96" customWidth="1"/>
    <col min="3059" max="3077" width="9.140625" style="96"/>
    <col min="3078" max="3078" width="10.7109375" style="96" customWidth="1"/>
    <col min="3079" max="3079" width="11.28515625" style="96" customWidth="1"/>
    <col min="3080" max="3080" width="11.85546875" style="96" customWidth="1"/>
    <col min="3081" max="3291" width="9.140625" style="96"/>
    <col min="3292" max="3292" width="21" style="96" customWidth="1"/>
    <col min="3293" max="3293" width="48.5703125" style="96" customWidth="1"/>
    <col min="3294" max="3294" width="17.42578125" style="96" customWidth="1"/>
    <col min="3295" max="3295" width="13.5703125" style="96" customWidth="1"/>
    <col min="3296" max="3313" width="8.7109375" style="96" customWidth="1"/>
    <col min="3314" max="3314" width="14.5703125" style="96" customWidth="1"/>
    <col min="3315" max="3333" width="9.140625" style="96"/>
    <col min="3334" max="3334" width="10.7109375" style="96" customWidth="1"/>
    <col min="3335" max="3335" width="11.28515625" style="96" customWidth="1"/>
    <col min="3336" max="3336" width="11.85546875" style="96" customWidth="1"/>
    <col min="3337" max="3547" width="9.140625" style="96"/>
    <col min="3548" max="3548" width="21" style="96" customWidth="1"/>
    <col min="3549" max="3549" width="48.5703125" style="96" customWidth="1"/>
    <col min="3550" max="3550" width="17.42578125" style="96" customWidth="1"/>
    <col min="3551" max="3551" width="13.5703125" style="96" customWidth="1"/>
    <col min="3552" max="3569" width="8.7109375" style="96" customWidth="1"/>
    <col min="3570" max="3570" width="14.5703125" style="96" customWidth="1"/>
    <col min="3571" max="3589" width="9.140625" style="96"/>
    <col min="3590" max="3590" width="10.7109375" style="96" customWidth="1"/>
    <col min="3591" max="3591" width="11.28515625" style="96" customWidth="1"/>
    <col min="3592" max="3592" width="11.85546875" style="96" customWidth="1"/>
    <col min="3593" max="3803" width="9.140625" style="96"/>
    <col min="3804" max="3804" width="21" style="96" customWidth="1"/>
    <col min="3805" max="3805" width="48.5703125" style="96" customWidth="1"/>
    <col min="3806" max="3806" width="17.42578125" style="96" customWidth="1"/>
    <col min="3807" max="3807" width="13.5703125" style="96" customWidth="1"/>
    <col min="3808" max="3825" width="8.7109375" style="96" customWidth="1"/>
    <col min="3826" max="3826" width="14.5703125" style="96" customWidth="1"/>
    <col min="3827" max="3845" width="9.140625" style="96"/>
    <col min="3846" max="3846" width="10.7109375" style="96" customWidth="1"/>
    <col min="3847" max="3847" width="11.28515625" style="96" customWidth="1"/>
    <col min="3848" max="3848" width="11.85546875" style="96" customWidth="1"/>
    <col min="3849" max="4059" width="9.140625" style="96"/>
    <col min="4060" max="4060" width="21" style="96" customWidth="1"/>
    <col min="4061" max="4061" width="48.5703125" style="96" customWidth="1"/>
    <col min="4062" max="4062" width="17.42578125" style="96" customWidth="1"/>
    <col min="4063" max="4063" width="13.5703125" style="96" customWidth="1"/>
    <col min="4064" max="4081" width="8.7109375" style="96" customWidth="1"/>
    <col min="4082" max="4082" width="14.5703125" style="96" customWidth="1"/>
    <col min="4083" max="4101" width="9.140625" style="96"/>
    <col min="4102" max="4102" width="10.7109375" style="96" customWidth="1"/>
    <col min="4103" max="4103" width="11.28515625" style="96" customWidth="1"/>
    <col min="4104" max="4104" width="11.85546875" style="96" customWidth="1"/>
    <col min="4105" max="4315" width="9.140625" style="96"/>
    <col min="4316" max="4316" width="21" style="96" customWidth="1"/>
    <col min="4317" max="4317" width="48.5703125" style="96" customWidth="1"/>
    <col min="4318" max="4318" width="17.42578125" style="96" customWidth="1"/>
    <col min="4319" max="4319" width="13.5703125" style="96" customWidth="1"/>
    <col min="4320" max="4337" width="8.7109375" style="96" customWidth="1"/>
    <col min="4338" max="4338" width="14.5703125" style="96" customWidth="1"/>
    <col min="4339" max="4357" width="9.140625" style="96"/>
    <col min="4358" max="4358" width="10.7109375" style="96" customWidth="1"/>
    <col min="4359" max="4359" width="11.28515625" style="96" customWidth="1"/>
    <col min="4360" max="4360" width="11.85546875" style="96" customWidth="1"/>
    <col min="4361" max="4571" width="9.140625" style="96"/>
    <col min="4572" max="4572" width="21" style="96" customWidth="1"/>
    <col min="4573" max="4573" width="48.5703125" style="96" customWidth="1"/>
    <col min="4574" max="4574" width="17.42578125" style="96" customWidth="1"/>
    <col min="4575" max="4575" width="13.5703125" style="96" customWidth="1"/>
    <col min="4576" max="4593" width="8.7109375" style="96" customWidth="1"/>
    <col min="4594" max="4594" width="14.5703125" style="96" customWidth="1"/>
    <col min="4595" max="4613" width="9.140625" style="96"/>
    <col min="4614" max="4614" width="10.7109375" style="96" customWidth="1"/>
    <col min="4615" max="4615" width="11.28515625" style="96" customWidth="1"/>
    <col min="4616" max="4616" width="11.85546875" style="96" customWidth="1"/>
    <col min="4617" max="4827" width="9.140625" style="96"/>
    <col min="4828" max="4828" width="21" style="96" customWidth="1"/>
    <col min="4829" max="4829" width="48.5703125" style="96" customWidth="1"/>
    <col min="4830" max="4830" width="17.42578125" style="96" customWidth="1"/>
    <col min="4831" max="4831" width="13.5703125" style="96" customWidth="1"/>
    <col min="4832" max="4849" width="8.7109375" style="96" customWidth="1"/>
    <col min="4850" max="4850" width="14.5703125" style="96" customWidth="1"/>
    <col min="4851" max="4869" width="9.140625" style="96"/>
    <col min="4870" max="4870" width="10.7109375" style="96" customWidth="1"/>
    <col min="4871" max="4871" width="11.28515625" style="96" customWidth="1"/>
    <col min="4872" max="4872" width="11.85546875" style="96" customWidth="1"/>
    <col min="4873" max="5083" width="9.140625" style="96"/>
    <col min="5084" max="5084" width="21" style="96" customWidth="1"/>
    <col min="5085" max="5085" width="48.5703125" style="96" customWidth="1"/>
    <col min="5086" max="5086" width="17.42578125" style="96" customWidth="1"/>
    <col min="5087" max="5087" width="13.5703125" style="96" customWidth="1"/>
    <col min="5088" max="5105" width="8.7109375" style="96" customWidth="1"/>
    <col min="5106" max="5106" width="14.5703125" style="96" customWidth="1"/>
    <col min="5107" max="5125" width="9.140625" style="96"/>
    <col min="5126" max="5126" width="10.7109375" style="96" customWidth="1"/>
    <col min="5127" max="5127" width="11.28515625" style="96" customWidth="1"/>
    <col min="5128" max="5128" width="11.85546875" style="96" customWidth="1"/>
    <col min="5129" max="5339" width="9.140625" style="96"/>
    <col min="5340" max="5340" width="21" style="96" customWidth="1"/>
    <col min="5341" max="5341" width="48.5703125" style="96" customWidth="1"/>
    <col min="5342" max="5342" width="17.42578125" style="96" customWidth="1"/>
    <col min="5343" max="5343" width="13.5703125" style="96" customWidth="1"/>
    <col min="5344" max="5361" width="8.7109375" style="96" customWidth="1"/>
    <col min="5362" max="5362" width="14.5703125" style="96" customWidth="1"/>
    <col min="5363" max="5381" width="9.140625" style="96"/>
    <col min="5382" max="5382" width="10.7109375" style="96" customWidth="1"/>
    <col min="5383" max="5383" width="11.28515625" style="96" customWidth="1"/>
    <col min="5384" max="5384" width="11.85546875" style="96" customWidth="1"/>
    <col min="5385" max="5595" width="9.140625" style="96"/>
    <col min="5596" max="5596" width="21" style="96" customWidth="1"/>
    <col min="5597" max="5597" width="48.5703125" style="96" customWidth="1"/>
    <col min="5598" max="5598" width="17.42578125" style="96" customWidth="1"/>
    <col min="5599" max="5599" width="13.5703125" style="96" customWidth="1"/>
    <col min="5600" max="5617" width="8.7109375" style="96" customWidth="1"/>
    <col min="5618" max="5618" width="14.5703125" style="96" customWidth="1"/>
    <col min="5619" max="5637" width="9.140625" style="96"/>
    <col min="5638" max="5638" width="10.7109375" style="96" customWidth="1"/>
    <col min="5639" max="5639" width="11.28515625" style="96" customWidth="1"/>
    <col min="5640" max="5640" width="11.85546875" style="96" customWidth="1"/>
    <col min="5641" max="5851" width="9.140625" style="96"/>
    <col min="5852" max="5852" width="21" style="96" customWidth="1"/>
    <col min="5853" max="5853" width="48.5703125" style="96" customWidth="1"/>
    <col min="5854" max="5854" width="17.42578125" style="96" customWidth="1"/>
    <col min="5855" max="5855" width="13.5703125" style="96" customWidth="1"/>
    <col min="5856" max="5873" width="8.7109375" style="96" customWidth="1"/>
    <col min="5874" max="5874" width="14.5703125" style="96" customWidth="1"/>
    <col min="5875" max="5893" width="9.140625" style="96"/>
    <col min="5894" max="5894" width="10.7109375" style="96" customWidth="1"/>
    <col min="5895" max="5895" width="11.28515625" style="96" customWidth="1"/>
    <col min="5896" max="5896" width="11.85546875" style="96" customWidth="1"/>
    <col min="5897" max="6107" width="9.140625" style="96"/>
    <col min="6108" max="6108" width="21" style="96" customWidth="1"/>
    <col min="6109" max="6109" width="48.5703125" style="96" customWidth="1"/>
    <col min="6110" max="6110" width="17.42578125" style="96" customWidth="1"/>
    <col min="6111" max="6111" width="13.5703125" style="96" customWidth="1"/>
    <col min="6112" max="6129" width="8.7109375" style="96" customWidth="1"/>
    <col min="6130" max="6130" width="14.5703125" style="96" customWidth="1"/>
    <col min="6131" max="6149" width="9.140625" style="96"/>
    <col min="6150" max="6150" width="10.7109375" style="96" customWidth="1"/>
    <col min="6151" max="6151" width="11.28515625" style="96" customWidth="1"/>
    <col min="6152" max="6152" width="11.85546875" style="96" customWidth="1"/>
    <col min="6153" max="6363" width="9.140625" style="96"/>
    <col min="6364" max="6364" width="21" style="96" customWidth="1"/>
    <col min="6365" max="6365" width="48.5703125" style="96" customWidth="1"/>
    <col min="6366" max="6366" width="17.42578125" style="96" customWidth="1"/>
    <col min="6367" max="6367" width="13.5703125" style="96" customWidth="1"/>
    <col min="6368" max="6385" width="8.7109375" style="96" customWidth="1"/>
    <col min="6386" max="6386" width="14.5703125" style="96" customWidth="1"/>
    <col min="6387" max="6405" width="9.140625" style="96"/>
    <col min="6406" max="6406" width="10.7109375" style="96" customWidth="1"/>
    <col min="6407" max="6407" width="11.28515625" style="96" customWidth="1"/>
    <col min="6408" max="6408" width="11.85546875" style="96" customWidth="1"/>
    <col min="6409" max="6619" width="9.140625" style="96"/>
    <col min="6620" max="6620" width="21" style="96" customWidth="1"/>
    <col min="6621" max="6621" width="48.5703125" style="96" customWidth="1"/>
    <col min="6622" max="6622" width="17.42578125" style="96" customWidth="1"/>
    <col min="6623" max="6623" width="13.5703125" style="96" customWidth="1"/>
    <col min="6624" max="6641" width="8.7109375" style="96" customWidth="1"/>
    <col min="6642" max="6642" width="14.5703125" style="96" customWidth="1"/>
    <col min="6643" max="6661" width="9.140625" style="96"/>
    <col min="6662" max="6662" width="10.7109375" style="96" customWidth="1"/>
    <col min="6663" max="6663" width="11.28515625" style="96" customWidth="1"/>
    <col min="6664" max="6664" width="11.85546875" style="96" customWidth="1"/>
    <col min="6665" max="6875" width="9.140625" style="96"/>
    <col min="6876" max="6876" width="21" style="96" customWidth="1"/>
    <col min="6877" max="6877" width="48.5703125" style="96" customWidth="1"/>
    <col min="6878" max="6878" width="17.42578125" style="96" customWidth="1"/>
    <col min="6879" max="6879" width="13.5703125" style="96" customWidth="1"/>
    <col min="6880" max="6897" width="8.7109375" style="96" customWidth="1"/>
    <col min="6898" max="6898" width="14.5703125" style="96" customWidth="1"/>
    <col min="6899" max="6917" width="9.140625" style="96"/>
    <col min="6918" max="6918" width="10.7109375" style="96" customWidth="1"/>
    <col min="6919" max="6919" width="11.28515625" style="96" customWidth="1"/>
    <col min="6920" max="6920" width="11.85546875" style="96" customWidth="1"/>
    <col min="6921" max="7131" width="9.140625" style="96"/>
    <col min="7132" max="7132" width="21" style="96" customWidth="1"/>
    <col min="7133" max="7133" width="48.5703125" style="96" customWidth="1"/>
    <col min="7134" max="7134" width="17.42578125" style="96" customWidth="1"/>
    <col min="7135" max="7135" width="13.5703125" style="96" customWidth="1"/>
    <col min="7136" max="7153" width="8.7109375" style="96" customWidth="1"/>
    <col min="7154" max="7154" width="14.5703125" style="96" customWidth="1"/>
    <col min="7155" max="7173" width="9.140625" style="96"/>
    <col min="7174" max="7174" width="10.7109375" style="96" customWidth="1"/>
    <col min="7175" max="7175" width="11.28515625" style="96" customWidth="1"/>
    <col min="7176" max="7176" width="11.85546875" style="96" customWidth="1"/>
    <col min="7177" max="7387" width="9.140625" style="96"/>
    <col min="7388" max="7388" width="21" style="96" customWidth="1"/>
    <col min="7389" max="7389" width="48.5703125" style="96" customWidth="1"/>
    <col min="7390" max="7390" width="17.42578125" style="96" customWidth="1"/>
    <col min="7391" max="7391" width="13.5703125" style="96" customWidth="1"/>
    <col min="7392" max="7409" width="8.7109375" style="96" customWidth="1"/>
    <col min="7410" max="7410" width="14.5703125" style="96" customWidth="1"/>
    <col min="7411" max="7429" width="9.140625" style="96"/>
    <col min="7430" max="7430" width="10.7109375" style="96" customWidth="1"/>
    <col min="7431" max="7431" width="11.28515625" style="96" customWidth="1"/>
    <col min="7432" max="7432" width="11.85546875" style="96" customWidth="1"/>
    <col min="7433" max="7643" width="9.140625" style="96"/>
    <col min="7644" max="7644" width="21" style="96" customWidth="1"/>
    <col min="7645" max="7645" width="48.5703125" style="96" customWidth="1"/>
    <col min="7646" max="7646" width="17.42578125" style="96" customWidth="1"/>
    <col min="7647" max="7647" width="13.5703125" style="96" customWidth="1"/>
    <col min="7648" max="7665" width="8.7109375" style="96" customWidth="1"/>
    <col min="7666" max="7666" width="14.5703125" style="96" customWidth="1"/>
    <col min="7667" max="7685" width="9.140625" style="96"/>
    <col min="7686" max="7686" width="10.7109375" style="96" customWidth="1"/>
    <col min="7687" max="7687" width="11.28515625" style="96" customWidth="1"/>
    <col min="7688" max="7688" width="11.85546875" style="96" customWidth="1"/>
    <col min="7689" max="7899" width="9.140625" style="96"/>
    <col min="7900" max="7900" width="21" style="96" customWidth="1"/>
    <col min="7901" max="7901" width="48.5703125" style="96" customWidth="1"/>
    <col min="7902" max="7902" width="17.42578125" style="96" customWidth="1"/>
    <col min="7903" max="7903" width="13.5703125" style="96" customWidth="1"/>
    <col min="7904" max="7921" width="8.7109375" style="96" customWidth="1"/>
    <col min="7922" max="7922" width="14.5703125" style="96" customWidth="1"/>
    <col min="7923" max="7941" width="9.140625" style="96"/>
    <col min="7942" max="7942" width="10.7109375" style="96" customWidth="1"/>
    <col min="7943" max="7943" width="11.28515625" style="96" customWidth="1"/>
    <col min="7944" max="7944" width="11.85546875" style="96" customWidth="1"/>
    <col min="7945" max="8155" width="9.140625" style="96"/>
    <col min="8156" max="8156" width="21" style="96" customWidth="1"/>
    <col min="8157" max="8157" width="48.5703125" style="96" customWidth="1"/>
    <col min="8158" max="8158" width="17.42578125" style="96" customWidth="1"/>
    <col min="8159" max="8159" width="13.5703125" style="96" customWidth="1"/>
    <col min="8160" max="8177" width="8.7109375" style="96" customWidth="1"/>
    <col min="8178" max="8178" width="14.5703125" style="96" customWidth="1"/>
    <col min="8179" max="8197" width="9.140625" style="96"/>
    <col min="8198" max="8198" width="10.7109375" style="96" customWidth="1"/>
    <col min="8199" max="8199" width="11.28515625" style="96" customWidth="1"/>
    <col min="8200" max="8200" width="11.85546875" style="96" customWidth="1"/>
    <col min="8201" max="8411" width="9.140625" style="96"/>
    <col min="8412" max="8412" width="21" style="96" customWidth="1"/>
    <col min="8413" max="8413" width="48.5703125" style="96" customWidth="1"/>
    <col min="8414" max="8414" width="17.42578125" style="96" customWidth="1"/>
    <col min="8415" max="8415" width="13.5703125" style="96" customWidth="1"/>
    <col min="8416" max="8433" width="8.7109375" style="96" customWidth="1"/>
    <col min="8434" max="8434" width="14.5703125" style="96" customWidth="1"/>
    <col min="8435" max="8453" width="9.140625" style="96"/>
    <col min="8454" max="8454" width="10.7109375" style="96" customWidth="1"/>
    <col min="8455" max="8455" width="11.28515625" style="96" customWidth="1"/>
    <col min="8456" max="8456" width="11.85546875" style="96" customWidth="1"/>
    <col min="8457" max="8667" width="9.140625" style="96"/>
    <col min="8668" max="8668" width="21" style="96" customWidth="1"/>
    <col min="8669" max="8669" width="48.5703125" style="96" customWidth="1"/>
    <col min="8670" max="8670" width="17.42578125" style="96" customWidth="1"/>
    <col min="8671" max="8671" width="13.5703125" style="96" customWidth="1"/>
    <col min="8672" max="8689" width="8.7109375" style="96" customWidth="1"/>
    <col min="8690" max="8690" width="14.5703125" style="96" customWidth="1"/>
    <col min="8691" max="8709" width="9.140625" style="96"/>
    <col min="8710" max="8710" width="10.7109375" style="96" customWidth="1"/>
    <col min="8711" max="8711" width="11.28515625" style="96" customWidth="1"/>
    <col min="8712" max="8712" width="11.85546875" style="96" customWidth="1"/>
    <col min="8713" max="8923" width="9.140625" style="96"/>
    <col min="8924" max="8924" width="21" style="96" customWidth="1"/>
    <col min="8925" max="8925" width="48.5703125" style="96" customWidth="1"/>
    <col min="8926" max="8926" width="17.42578125" style="96" customWidth="1"/>
    <col min="8927" max="8927" width="13.5703125" style="96" customWidth="1"/>
    <col min="8928" max="8945" width="8.7109375" style="96" customWidth="1"/>
    <col min="8946" max="8946" width="14.5703125" style="96" customWidth="1"/>
    <col min="8947" max="8965" width="9.140625" style="96"/>
    <col min="8966" max="8966" width="10.7109375" style="96" customWidth="1"/>
    <col min="8967" max="8967" width="11.28515625" style="96" customWidth="1"/>
    <col min="8968" max="8968" width="11.85546875" style="96" customWidth="1"/>
    <col min="8969" max="9179" width="9.140625" style="96"/>
    <col min="9180" max="9180" width="21" style="96" customWidth="1"/>
    <col min="9181" max="9181" width="48.5703125" style="96" customWidth="1"/>
    <col min="9182" max="9182" width="17.42578125" style="96" customWidth="1"/>
    <col min="9183" max="9183" width="13.5703125" style="96" customWidth="1"/>
    <col min="9184" max="9201" width="8.7109375" style="96" customWidth="1"/>
    <col min="9202" max="9202" width="14.5703125" style="96" customWidth="1"/>
    <col min="9203" max="9221" width="9.140625" style="96"/>
    <col min="9222" max="9222" width="10.7109375" style="96" customWidth="1"/>
    <col min="9223" max="9223" width="11.28515625" style="96" customWidth="1"/>
    <col min="9224" max="9224" width="11.85546875" style="96" customWidth="1"/>
    <col min="9225" max="9435" width="9.140625" style="96"/>
    <col min="9436" max="9436" width="21" style="96" customWidth="1"/>
    <col min="9437" max="9437" width="48.5703125" style="96" customWidth="1"/>
    <col min="9438" max="9438" width="17.42578125" style="96" customWidth="1"/>
    <col min="9439" max="9439" width="13.5703125" style="96" customWidth="1"/>
    <col min="9440" max="9457" width="8.7109375" style="96" customWidth="1"/>
    <col min="9458" max="9458" width="14.5703125" style="96" customWidth="1"/>
    <col min="9459" max="9477" width="9.140625" style="96"/>
    <col min="9478" max="9478" width="10.7109375" style="96" customWidth="1"/>
    <col min="9479" max="9479" width="11.28515625" style="96" customWidth="1"/>
    <col min="9480" max="9480" width="11.85546875" style="96" customWidth="1"/>
    <col min="9481" max="9691" width="9.140625" style="96"/>
    <col min="9692" max="9692" width="21" style="96" customWidth="1"/>
    <col min="9693" max="9693" width="48.5703125" style="96" customWidth="1"/>
    <col min="9694" max="9694" width="17.42578125" style="96" customWidth="1"/>
    <col min="9695" max="9695" width="13.5703125" style="96" customWidth="1"/>
    <col min="9696" max="9713" width="8.7109375" style="96" customWidth="1"/>
    <col min="9714" max="9714" width="14.5703125" style="96" customWidth="1"/>
    <col min="9715" max="9733" width="9.140625" style="96"/>
    <col min="9734" max="9734" width="10.7109375" style="96" customWidth="1"/>
    <col min="9735" max="9735" width="11.28515625" style="96" customWidth="1"/>
    <col min="9736" max="9736" width="11.85546875" style="96" customWidth="1"/>
    <col min="9737" max="9947" width="9.140625" style="96"/>
    <col min="9948" max="9948" width="21" style="96" customWidth="1"/>
    <col min="9949" max="9949" width="48.5703125" style="96" customWidth="1"/>
    <col min="9950" max="9950" width="17.42578125" style="96" customWidth="1"/>
    <col min="9951" max="9951" width="13.5703125" style="96" customWidth="1"/>
    <col min="9952" max="9969" width="8.7109375" style="96" customWidth="1"/>
    <col min="9970" max="9970" width="14.5703125" style="96" customWidth="1"/>
    <col min="9971" max="9989" width="9.140625" style="96"/>
    <col min="9990" max="9990" width="10.7109375" style="96" customWidth="1"/>
    <col min="9991" max="9991" width="11.28515625" style="96" customWidth="1"/>
    <col min="9992" max="9992" width="11.85546875" style="96" customWidth="1"/>
    <col min="9993" max="10203" width="9.140625" style="96"/>
    <col min="10204" max="10204" width="21" style="96" customWidth="1"/>
    <col min="10205" max="10205" width="48.5703125" style="96" customWidth="1"/>
    <col min="10206" max="10206" width="17.42578125" style="96" customWidth="1"/>
    <col min="10207" max="10207" width="13.5703125" style="96" customWidth="1"/>
    <col min="10208" max="10225" width="8.7109375" style="96" customWidth="1"/>
    <col min="10226" max="10226" width="14.5703125" style="96" customWidth="1"/>
    <col min="10227" max="10245" width="9.140625" style="96"/>
    <col min="10246" max="10246" width="10.7109375" style="96" customWidth="1"/>
    <col min="10247" max="10247" width="11.28515625" style="96" customWidth="1"/>
    <col min="10248" max="10248" width="11.85546875" style="96" customWidth="1"/>
    <col min="10249" max="10459" width="9.140625" style="96"/>
    <col min="10460" max="10460" width="21" style="96" customWidth="1"/>
    <col min="10461" max="10461" width="48.5703125" style="96" customWidth="1"/>
    <col min="10462" max="10462" width="17.42578125" style="96" customWidth="1"/>
    <col min="10463" max="10463" width="13.5703125" style="96" customWidth="1"/>
    <col min="10464" max="10481" width="8.7109375" style="96" customWidth="1"/>
    <col min="10482" max="10482" width="14.5703125" style="96" customWidth="1"/>
    <col min="10483" max="10501" width="9.140625" style="96"/>
    <col min="10502" max="10502" width="10.7109375" style="96" customWidth="1"/>
    <col min="10503" max="10503" width="11.28515625" style="96" customWidth="1"/>
    <col min="10504" max="10504" width="11.85546875" style="96" customWidth="1"/>
    <col min="10505" max="10715" width="9.140625" style="96"/>
    <col min="10716" max="10716" width="21" style="96" customWidth="1"/>
    <col min="10717" max="10717" width="48.5703125" style="96" customWidth="1"/>
    <col min="10718" max="10718" width="17.42578125" style="96" customWidth="1"/>
    <col min="10719" max="10719" width="13.5703125" style="96" customWidth="1"/>
    <col min="10720" max="10737" width="8.7109375" style="96" customWidth="1"/>
    <col min="10738" max="10738" width="14.5703125" style="96" customWidth="1"/>
    <col min="10739" max="10757" width="9.140625" style="96"/>
    <col min="10758" max="10758" width="10.7109375" style="96" customWidth="1"/>
    <col min="10759" max="10759" width="11.28515625" style="96" customWidth="1"/>
    <col min="10760" max="10760" width="11.85546875" style="96" customWidth="1"/>
    <col min="10761" max="10971" width="9.140625" style="96"/>
    <col min="10972" max="10972" width="21" style="96" customWidth="1"/>
    <col min="10973" max="10973" width="48.5703125" style="96" customWidth="1"/>
    <col min="10974" max="10974" width="17.42578125" style="96" customWidth="1"/>
    <col min="10975" max="10975" width="13.5703125" style="96" customWidth="1"/>
    <col min="10976" max="10993" width="8.7109375" style="96" customWidth="1"/>
    <col min="10994" max="10994" width="14.5703125" style="96" customWidth="1"/>
    <col min="10995" max="11013" width="9.140625" style="96"/>
    <col min="11014" max="11014" width="10.7109375" style="96" customWidth="1"/>
    <col min="11015" max="11015" width="11.28515625" style="96" customWidth="1"/>
    <col min="11016" max="11016" width="11.85546875" style="96" customWidth="1"/>
    <col min="11017" max="11227" width="9.140625" style="96"/>
    <col min="11228" max="11228" width="21" style="96" customWidth="1"/>
    <col min="11229" max="11229" width="48.5703125" style="96" customWidth="1"/>
    <col min="11230" max="11230" width="17.42578125" style="96" customWidth="1"/>
    <col min="11231" max="11231" width="13.5703125" style="96" customWidth="1"/>
    <col min="11232" max="11249" width="8.7109375" style="96" customWidth="1"/>
    <col min="11250" max="11250" width="14.5703125" style="96" customWidth="1"/>
    <col min="11251" max="11269" width="9.140625" style="96"/>
    <col min="11270" max="11270" width="10.7109375" style="96" customWidth="1"/>
    <col min="11271" max="11271" width="11.28515625" style="96" customWidth="1"/>
    <col min="11272" max="11272" width="11.85546875" style="96" customWidth="1"/>
    <col min="11273" max="11483" width="9.140625" style="96"/>
    <col min="11484" max="11484" width="21" style="96" customWidth="1"/>
    <col min="11485" max="11485" width="48.5703125" style="96" customWidth="1"/>
    <col min="11486" max="11486" width="17.42578125" style="96" customWidth="1"/>
    <col min="11487" max="11487" width="13.5703125" style="96" customWidth="1"/>
    <col min="11488" max="11505" width="8.7109375" style="96" customWidth="1"/>
    <col min="11506" max="11506" width="14.5703125" style="96" customWidth="1"/>
    <col min="11507" max="11525" width="9.140625" style="96"/>
    <col min="11526" max="11526" width="10.7109375" style="96" customWidth="1"/>
    <col min="11527" max="11527" width="11.28515625" style="96" customWidth="1"/>
    <col min="11528" max="11528" width="11.85546875" style="96" customWidth="1"/>
    <col min="11529" max="11739" width="9.140625" style="96"/>
    <col min="11740" max="11740" width="21" style="96" customWidth="1"/>
    <col min="11741" max="11741" width="48.5703125" style="96" customWidth="1"/>
    <col min="11742" max="11742" width="17.42578125" style="96" customWidth="1"/>
    <col min="11743" max="11743" width="13.5703125" style="96" customWidth="1"/>
    <col min="11744" max="11761" width="8.7109375" style="96" customWidth="1"/>
    <col min="11762" max="11762" width="14.5703125" style="96" customWidth="1"/>
    <col min="11763" max="11781" width="9.140625" style="96"/>
    <col min="11782" max="11782" width="10.7109375" style="96" customWidth="1"/>
    <col min="11783" max="11783" width="11.28515625" style="96" customWidth="1"/>
    <col min="11784" max="11784" width="11.85546875" style="96" customWidth="1"/>
    <col min="11785" max="11995" width="9.140625" style="96"/>
    <col min="11996" max="11996" width="21" style="96" customWidth="1"/>
    <col min="11997" max="11997" width="48.5703125" style="96" customWidth="1"/>
    <col min="11998" max="11998" width="17.42578125" style="96" customWidth="1"/>
    <col min="11999" max="11999" width="13.5703125" style="96" customWidth="1"/>
    <col min="12000" max="12017" width="8.7109375" style="96" customWidth="1"/>
    <col min="12018" max="12018" width="14.5703125" style="96" customWidth="1"/>
    <col min="12019" max="12037" width="9.140625" style="96"/>
    <col min="12038" max="12038" width="10.7109375" style="96" customWidth="1"/>
    <col min="12039" max="12039" width="11.28515625" style="96" customWidth="1"/>
    <col min="12040" max="12040" width="11.85546875" style="96" customWidth="1"/>
    <col min="12041" max="12251" width="9.140625" style="96"/>
    <col min="12252" max="12252" width="21" style="96" customWidth="1"/>
    <col min="12253" max="12253" width="48.5703125" style="96" customWidth="1"/>
    <col min="12254" max="12254" width="17.42578125" style="96" customWidth="1"/>
    <col min="12255" max="12255" width="13.5703125" style="96" customWidth="1"/>
    <col min="12256" max="12273" width="8.7109375" style="96" customWidth="1"/>
    <col min="12274" max="12274" width="14.5703125" style="96" customWidth="1"/>
    <col min="12275" max="12293" width="9.140625" style="96"/>
    <col min="12294" max="12294" width="10.7109375" style="96" customWidth="1"/>
    <col min="12295" max="12295" width="11.28515625" style="96" customWidth="1"/>
    <col min="12296" max="12296" width="11.85546875" style="96" customWidth="1"/>
    <col min="12297" max="12507" width="9.140625" style="96"/>
    <col min="12508" max="12508" width="21" style="96" customWidth="1"/>
    <col min="12509" max="12509" width="48.5703125" style="96" customWidth="1"/>
    <col min="12510" max="12510" width="17.42578125" style="96" customWidth="1"/>
    <col min="12511" max="12511" width="13.5703125" style="96" customWidth="1"/>
    <col min="12512" max="12529" width="8.7109375" style="96" customWidth="1"/>
    <col min="12530" max="12530" width="14.5703125" style="96" customWidth="1"/>
    <col min="12531" max="12549" width="9.140625" style="96"/>
    <col min="12550" max="12550" width="10.7109375" style="96" customWidth="1"/>
    <col min="12551" max="12551" width="11.28515625" style="96" customWidth="1"/>
    <col min="12552" max="12552" width="11.85546875" style="96" customWidth="1"/>
    <col min="12553" max="12763" width="9.140625" style="96"/>
    <col min="12764" max="12764" width="21" style="96" customWidth="1"/>
    <col min="12765" max="12765" width="48.5703125" style="96" customWidth="1"/>
    <col min="12766" max="12766" width="17.42578125" style="96" customWidth="1"/>
    <col min="12767" max="12767" width="13.5703125" style="96" customWidth="1"/>
    <col min="12768" max="12785" width="8.7109375" style="96" customWidth="1"/>
    <col min="12786" max="12786" width="14.5703125" style="96" customWidth="1"/>
    <col min="12787" max="12805" width="9.140625" style="96"/>
    <col min="12806" max="12806" width="10.7109375" style="96" customWidth="1"/>
    <col min="12807" max="12807" width="11.28515625" style="96" customWidth="1"/>
    <col min="12808" max="12808" width="11.85546875" style="96" customWidth="1"/>
    <col min="12809" max="13019" width="9.140625" style="96"/>
    <col min="13020" max="13020" width="21" style="96" customWidth="1"/>
    <col min="13021" max="13021" width="48.5703125" style="96" customWidth="1"/>
    <col min="13022" max="13022" width="17.42578125" style="96" customWidth="1"/>
    <col min="13023" max="13023" width="13.5703125" style="96" customWidth="1"/>
    <col min="13024" max="13041" width="8.7109375" style="96" customWidth="1"/>
    <col min="13042" max="13042" width="14.5703125" style="96" customWidth="1"/>
    <col min="13043" max="13061" width="9.140625" style="96"/>
    <col min="13062" max="13062" width="10.7109375" style="96" customWidth="1"/>
    <col min="13063" max="13063" width="11.28515625" style="96" customWidth="1"/>
    <col min="13064" max="13064" width="11.85546875" style="96" customWidth="1"/>
    <col min="13065" max="13275" width="9.140625" style="96"/>
    <col min="13276" max="13276" width="21" style="96" customWidth="1"/>
    <col min="13277" max="13277" width="48.5703125" style="96" customWidth="1"/>
    <col min="13278" max="13278" width="17.42578125" style="96" customWidth="1"/>
    <col min="13279" max="13279" width="13.5703125" style="96" customWidth="1"/>
    <col min="13280" max="13297" width="8.7109375" style="96" customWidth="1"/>
    <col min="13298" max="13298" width="14.5703125" style="96" customWidth="1"/>
    <col min="13299" max="13317" width="9.140625" style="96"/>
    <col min="13318" max="13318" width="10.7109375" style="96" customWidth="1"/>
    <col min="13319" max="13319" width="11.28515625" style="96" customWidth="1"/>
    <col min="13320" max="13320" width="11.85546875" style="96" customWidth="1"/>
    <col min="13321" max="13531" width="9.140625" style="96"/>
    <col min="13532" max="13532" width="21" style="96" customWidth="1"/>
    <col min="13533" max="13533" width="48.5703125" style="96" customWidth="1"/>
    <col min="13534" max="13534" width="17.42578125" style="96" customWidth="1"/>
    <col min="13535" max="13535" width="13.5703125" style="96" customWidth="1"/>
    <col min="13536" max="13553" width="8.7109375" style="96" customWidth="1"/>
    <col min="13554" max="13554" width="14.5703125" style="96" customWidth="1"/>
    <col min="13555" max="13573" width="9.140625" style="96"/>
    <col min="13574" max="13574" width="10.7109375" style="96" customWidth="1"/>
    <col min="13575" max="13575" width="11.28515625" style="96" customWidth="1"/>
    <col min="13576" max="13576" width="11.85546875" style="96" customWidth="1"/>
    <col min="13577" max="13787" width="9.140625" style="96"/>
    <col min="13788" max="13788" width="21" style="96" customWidth="1"/>
    <col min="13789" max="13789" width="48.5703125" style="96" customWidth="1"/>
    <col min="13790" max="13790" width="17.42578125" style="96" customWidth="1"/>
    <col min="13791" max="13791" width="13.5703125" style="96" customWidth="1"/>
    <col min="13792" max="13809" width="8.7109375" style="96" customWidth="1"/>
    <col min="13810" max="13810" width="14.5703125" style="96" customWidth="1"/>
    <col min="13811" max="13829" width="9.140625" style="96"/>
    <col min="13830" max="13830" width="10.7109375" style="96" customWidth="1"/>
    <col min="13831" max="13831" width="11.28515625" style="96" customWidth="1"/>
    <col min="13832" max="13832" width="11.85546875" style="96" customWidth="1"/>
    <col min="13833" max="14043" width="9.140625" style="96"/>
    <col min="14044" max="14044" width="21" style="96" customWidth="1"/>
    <col min="14045" max="14045" width="48.5703125" style="96" customWidth="1"/>
    <col min="14046" max="14046" width="17.42578125" style="96" customWidth="1"/>
    <col min="14047" max="14047" width="13.5703125" style="96" customWidth="1"/>
    <col min="14048" max="14065" width="8.7109375" style="96" customWidth="1"/>
    <col min="14066" max="14066" width="14.5703125" style="96" customWidth="1"/>
    <col min="14067" max="14085" width="9.140625" style="96"/>
    <col min="14086" max="14086" width="10.7109375" style="96" customWidth="1"/>
    <col min="14087" max="14087" width="11.28515625" style="96" customWidth="1"/>
    <col min="14088" max="14088" width="11.85546875" style="96" customWidth="1"/>
    <col min="14089" max="14299" width="9.140625" style="96"/>
    <col min="14300" max="14300" width="21" style="96" customWidth="1"/>
    <col min="14301" max="14301" width="48.5703125" style="96" customWidth="1"/>
    <col min="14302" max="14302" width="17.42578125" style="96" customWidth="1"/>
    <col min="14303" max="14303" width="13.5703125" style="96" customWidth="1"/>
    <col min="14304" max="14321" width="8.7109375" style="96" customWidth="1"/>
    <col min="14322" max="14322" width="14.5703125" style="96" customWidth="1"/>
    <col min="14323" max="14341" width="9.140625" style="96"/>
    <col min="14342" max="14342" width="10.7109375" style="96" customWidth="1"/>
    <col min="14343" max="14343" width="11.28515625" style="96" customWidth="1"/>
    <col min="14344" max="14344" width="11.85546875" style="96" customWidth="1"/>
    <col min="14345" max="14555" width="9.140625" style="96"/>
    <col min="14556" max="14556" width="21" style="96" customWidth="1"/>
    <col min="14557" max="14557" width="48.5703125" style="96" customWidth="1"/>
    <col min="14558" max="14558" width="17.42578125" style="96" customWidth="1"/>
    <col min="14559" max="14559" width="13.5703125" style="96" customWidth="1"/>
    <col min="14560" max="14577" width="8.7109375" style="96" customWidth="1"/>
    <col min="14578" max="14578" width="14.5703125" style="96" customWidth="1"/>
    <col min="14579" max="14597" width="9.140625" style="96"/>
    <col min="14598" max="14598" width="10.7109375" style="96" customWidth="1"/>
    <col min="14599" max="14599" width="11.28515625" style="96" customWidth="1"/>
    <col min="14600" max="14600" width="11.85546875" style="96" customWidth="1"/>
    <col min="14601" max="14811" width="9.140625" style="96"/>
    <col min="14812" max="14812" width="21" style="96" customWidth="1"/>
    <col min="14813" max="14813" width="48.5703125" style="96" customWidth="1"/>
    <col min="14814" max="14814" width="17.42578125" style="96" customWidth="1"/>
    <col min="14815" max="14815" width="13.5703125" style="96" customWidth="1"/>
    <col min="14816" max="14833" width="8.7109375" style="96" customWidth="1"/>
    <col min="14834" max="14834" width="14.5703125" style="96" customWidth="1"/>
    <col min="14835" max="14853" width="9.140625" style="96"/>
    <col min="14854" max="14854" width="10.7109375" style="96" customWidth="1"/>
    <col min="14855" max="14855" width="11.28515625" style="96" customWidth="1"/>
    <col min="14856" max="14856" width="11.85546875" style="96" customWidth="1"/>
    <col min="14857" max="15067" width="9.140625" style="96"/>
    <col min="15068" max="15068" width="21" style="96" customWidth="1"/>
    <col min="15069" max="15069" width="48.5703125" style="96" customWidth="1"/>
    <col min="15070" max="15070" width="17.42578125" style="96" customWidth="1"/>
    <col min="15071" max="15071" width="13.5703125" style="96" customWidth="1"/>
    <col min="15072" max="15089" width="8.7109375" style="96" customWidth="1"/>
    <col min="15090" max="15090" width="14.5703125" style="96" customWidth="1"/>
    <col min="15091" max="15109" width="9.140625" style="96"/>
    <col min="15110" max="15110" width="10.7109375" style="96" customWidth="1"/>
    <col min="15111" max="15111" width="11.28515625" style="96" customWidth="1"/>
    <col min="15112" max="15112" width="11.85546875" style="96" customWidth="1"/>
    <col min="15113" max="15323" width="9.140625" style="96"/>
    <col min="15324" max="15324" width="21" style="96" customWidth="1"/>
    <col min="15325" max="15325" width="48.5703125" style="96" customWidth="1"/>
    <col min="15326" max="15326" width="17.42578125" style="96" customWidth="1"/>
    <col min="15327" max="15327" width="13.5703125" style="96" customWidth="1"/>
    <col min="15328" max="15345" width="8.7109375" style="96" customWidth="1"/>
    <col min="15346" max="15346" width="14.5703125" style="96" customWidth="1"/>
    <col min="15347" max="15365" width="9.140625" style="96"/>
    <col min="15366" max="15366" width="10.7109375" style="96" customWidth="1"/>
    <col min="15367" max="15367" width="11.28515625" style="96" customWidth="1"/>
    <col min="15368" max="15368" width="11.85546875" style="96" customWidth="1"/>
    <col min="15369" max="15579" width="9.140625" style="96"/>
    <col min="15580" max="15580" width="21" style="96" customWidth="1"/>
    <col min="15581" max="15581" width="48.5703125" style="96" customWidth="1"/>
    <col min="15582" max="15582" width="17.42578125" style="96" customWidth="1"/>
    <col min="15583" max="15583" width="13.5703125" style="96" customWidth="1"/>
    <col min="15584" max="15601" width="8.7109375" style="96" customWidth="1"/>
    <col min="15602" max="15602" width="14.5703125" style="96" customWidth="1"/>
    <col min="15603" max="15621" width="9.140625" style="96"/>
    <col min="15622" max="15622" width="10.7109375" style="96" customWidth="1"/>
    <col min="15623" max="15623" width="11.28515625" style="96" customWidth="1"/>
    <col min="15624" max="15624" width="11.85546875" style="96" customWidth="1"/>
    <col min="15625" max="15835" width="9.140625" style="96"/>
    <col min="15836" max="15836" width="21" style="96" customWidth="1"/>
    <col min="15837" max="15837" width="48.5703125" style="96" customWidth="1"/>
    <col min="15838" max="15838" width="17.42578125" style="96" customWidth="1"/>
    <col min="15839" max="15839" width="13.5703125" style="96" customWidth="1"/>
    <col min="15840" max="15857" width="8.7109375" style="96" customWidth="1"/>
    <col min="15858" max="15858" width="14.5703125" style="96" customWidth="1"/>
    <col min="15859" max="15877" width="9.140625" style="96"/>
    <col min="15878" max="15878" width="10.7109375" style="96" customWidth="1"/>
    <col min="15879" max="15879" width="11.28515625" style="96" customWidth="1"/>
    <col min="15880" max="15880" width="11.85546875" style="96" customWidth="1"/>
    <col min="15881" max="16091" width="9.140625" style="96"/>
    <col min="16092" max="16092" width="21" style="96" customWidth="1"/>
    <col min="16093" max="16093" width="48.5703125" style="96" customWidth="1"/>
    <col min="16094" max="16094" width="17.42578125" style="96" customWidth="1"/>
    <col min="16095" max="16095" width="13.5703125" style="96" customWidth="1"/>
    <col min="16096" max="16113" width="8.7109375" style="96" customWidth="1"/>
    <col min="16114" max="16114" width="14.5703125" style="96" customWidth="1"/>
    <col min="16115" max="16133" width="9.140625" style="96"/>
    <col min="16134" max="16134" width="10.7109375" style="96" customWidth="1"/>
    <col min="16135" max="16135" width="11.28515625" style="96" customWidth="1"/>
    <col min="16136" max="16136" width="11.85546875" style="96" customWidth="1"/>
    <col min="16137" max="16384" width="9.140625" style="96"/>
  </cols>
  <sheetData>
    <row r="2" spans="1:55" x14ac:dyDescent="0.25">
      <c r="A2" s="96" t="s">
        <v>428</v>
      </c>
      <c r="B2" s="96" t="s">
        <v>429</v>
      </c>
    </row>
    <row r="3" spans="1:55" x14ac:dyDescent="0.25">
      <c r="A3" s="91" t="s">
        <v>314</v>
      </c>
      <c r="B3" s="92" t="s">
        <v>0</v>
      </c>
      <c r="C3" s="93" t="s">
        <v>1</v>
      </c>
      <c r="D3" s="94" t="s">
        <v>0</v>
      </c>
      <c r="E3" s="95" t="s">
        <v>2</v>
      </c>
      <c r="F3" s="95" t="s">
        <v>3</v>
      </c>
      <c r="G3" s="95" t="s">
        <v>4</v>
      </c>
      <c r="H3" s="95" t="s">
        <v>5</v>
      </c>
      <c r="I3" s="95" t="s">
        <v>6</v>
      </c>
      <c r="J3" s="95" t="s">
        <v>7</v>
      </c>
      <c r="K3" s="95" t="s">
        <v>8</v>
      </c>
      <c r="L3" s="95" t="s">
        <v>9</v>
      </c>
      <c r="M3" s="95" t="s">
        <v>10</v>
      </c>
      <c r="N3" s="95" t="s">
        <v>11</v>
      </c>
      <c r="O3" s="95" t="s">
        <v>12</v>
      </c>
      <c r="P3" s="95" t="s">
        <v>13</v>
      </c>
      <c r="Q3" s="95" t="s">
        <v>14</v>
      </c>
      <c r="R3" s="95" t="s">
        <v>15</v>
      </c>
      <c r="S3" s="95" t="s">
        <v>16</v>
      </c>
      <c r="T3" s="95" t="s">
        <v>17</v>
      </c>
      <c r="U3" s="95" t="s">
        <v>18</v>
      </c>
      <c r="V3" s="95" t="s">
        <v>19</v>
      </c>
      <c r="W3" s="95"/>
      <c r="Y3" s="95" t="s">
        <v>2</v>
      </c>
      <c r="Z3" s="95" t="s">
        <v>3</v>
      </c>
      <c r="AA3" s="95" t="s">
        <v>4</v>
      </c>
      <c r="AB3" s="95" t="s">
        <v>6</v>
      </c>
      <c r="AC3" s="95" t="s">
        <v>7</v>
      </c>
      <c r="AD3" s="95" t="s">
        <v>8</v>
      </c>
      <c r="AE3" s="95" t="s">
        <v>9</v>
      </c>
      <c r="AF3" s="95" t="s">
        <v>10</v>
      </c>
      <c r="AG3" s="95" t="s">
        <v>11</v>
      </c>
      <c r="AH3" s="95" t="s">
        <v>12</v>
      </c>
      <c r="AI3" s="95" t="s">
        <v>13</v>
      </c>
      <c r="AJ3" s="95" t="s">
        <v>15</v>
      </c>
      <c r="AK3" s="95" t="s">
        <v>16</v>
      </c>
      <c r="AL3" s="95" t="s">
        <v>17</v>
      </c>
      <c r="AM3" s="95" t="s">
        <v>20</v>
      </c>
      <c r="AN3" s="95"/>
      <c r="AO3" s="95" t="s">
        <v>2</v>
      </c>
      <c r="AP3" s="95" t="s">
        <v>11</v>
      </c>
      <c r="AQ3" s="95" t="s">
        <v>21</v>
      </c>
      <c r="AR3" s="95" t="s">
        <v>22</v>
      </c>
      <c r="AS3" s="95" t="s">
        <v>23</v>
      </c>
      <c r="AT3" s="95" t="s">
        <v>24</v>
      </c>
      <c r="AU3" s="97" t="s">
        <v>65</v>
      </c>
      <c r="AV3" s="97" t="s">
        <v>123</v>
      </c>
      <c r="AW3" s="97" t="s">
        <v>66</v>
      </c>
      <c r="AX3" s="97" t="s">
        <v>67</v>
      </c>
      <c r="AY3" s="97" t="s">
        <v>68</v>
      </c>
      <c r="AZ3" s="97"/>
      <c r="BA3" s="97" t="s">
        <v>66</v>
      </c>
      <c r="BB3" s="97" t="s">
        <v>69</v>
      </c>
      <c r="BC3" s="97" t="s">
        <v>68</v>
      </c>
    </row>
    <row r="4" spans="1:55" x14ac:dyDescent="0.25">
      <c r="A4" s="91"/>
      <c r="B4" s="92"/>
      <c r="C4" s="93"/>
      <c r="D4" s="94" t="s">
        <v>25</v>
      </c>
      <c r="E4" s="95"/>
      <c r="F4" s="95"/>
      <c r="G4" s="57">
        <v>101.96</v>
      </c>
      <c r="H4" s="57"/>
      <c r="I4" s="57"/>
      <c r="J4" s="57"/>
      <c r="K4" s="57"/>
      <c r="L4" s="57">
        <v>56.08</v>
      </c>
      <c r="M4" s="57">
        <v>61.99</v>
      </c>
      <c r="N4" s="57">
        <v>94.2</v>
      </c>
      <c r="O4" s="95"/>
      <c r="P4" s="95"/>
      <c r="Q4" s="95"/>
      <c r="R4" s="95"/>
      <c r="S4" s="95"/>
      <c r="T4" s="95"/>
      <c r="U4" s="95"/>
      <c r="V4" s="95"/>
      <c r="W4" s="95"/>
      <c r="X4" s="96" t="s">
        <v>26</v>
      </c>
      <c r="AA4" s="57">
        <v>101.96</v>
      </c>
      <c r="AB4" s="57"/>
      <c r="AC4" s="57"/>
      <c r="AD4" s="57"/>
      <c r="AE4" s="57">
        <v>56.08</v>
      </c>
      <c r="AF4" s="57">
        <v>61.98</v>
      </c>
      <c r="AG4" s="57">
        <v>94.2</v>
      </c>
    </row>
    <row r="5" spans="1:55" x14ac:dyDescent="0.25">
      <c r="A5" s="7" t="s">
        <v>308</v>
      </c>
      <c r="B5" s="92"/>
      <c r="C5" s="93"/>
      <c r="D5" s="94"/>
      <c r="E5" s="95"/>
      <c r="F5" s="95"/>
      <c r="G5" s="57"/>
      <c r="H5" s="57"/>
      <c r="I5" s="57"/>
      <c r="J5" s="57"/>
      <c r="K5" s="57"/>
      <c r="L5" s="57"/>
      <c r="M5" s="57"/>
      <c r="N5" s="57"/>
      <c r="O5" s="95"/>
      <c r="P5" s="95"/>
      <c r="Q5" s="95"/>
      <c r="R5" s="95"/>
      <c r="S5" s="95"/>
      <c r="T5" s="95"/>
      <c r="U5" s="95"/>
      <c r="V5" s="95"/>
      <c r="W5" s="95"/>
    </row>
    <row r="6" spans="1:55" ht="15" customHeight="1" x14ac:dyDescent="0.25">
      <c r="A6" s="91" t="s">
        <v>28</v>
      </c>
      <c r="B6" s="98" t="s">
        <v>39</v>
      </c>
      <c r="C6" s="98" t="s">
        <v>293</v>
      </c>
      <c r="D6" s="56" t="s">
        <v>27</v>
      </c>
      <c r="E6" s="57">
        <v>61.190513199771019</v>
      </c>
      <c r="F6" s="57">
        <v>0.59835077275329129</v>
      </c>
      <c r="G6" s="57">
        <v>15.09514784201488</v>
      </c>
      <c r="H6" s="57">
        <v>7.8990982942186596</v>
      </c>
      <c r="I6" s="57"/>
      <c r="J6" s="57">
        <v>0.14872691471093302</v>
      </c>
      <c r="K6" s="57">
        <v>2.1231722953634802</v>
      </c>
      <c r="L6" s="57">
        <v>6.0065561076130498</v>
      </c>
      <c r="M6" s="57">
        <v>2.9008283457355462</v>
      </c>
      <c r="N6" s="57">
        <v>0.51186326273611904</v>
      </c>
      <c r="O6" s="57">
        <v>6.7779599313108174E-2</v>
      </c>
      <c r="P6" s="57">
        <v>2.9232329708070975E-2</v>
      </c>
      <c r="Q6" s="57"/>
      <c r="R6" s="57">
        <v>2.3292226674298797E-2</v>
      </c>
      <c r="S6" s="57">
        <v>6.3595191757298206E-3</v>
      </c>
      <c r="T6" s="57"/>
      <c r="U6" s="57">
        <v>2.4613623354321783</v>
      </c>
      <c r="V6" s="57">
        <v>99.099074619347448</v>
      </c>
      <c r="W6" s="57"/>
      <c r="X6" s="96" t="s">
        <v>27</v>
      </c>
      <c r="Y6" s="57">
        <f t="shared" ref="Y6:AA9" si="0">100*E6/(SUM($E6:$G6)+$H6/1.11+SUM($J6:$P6)+$R6+$S6+$T6)</f>
        <v>63.861103318729242</v>
      </c>
      <c r="Z6" s="57">
        <f t="shared" si="0"/>
        <v>0.6244651094016711</v>
      </c>
      <c r="AA6" s="57">
        <f t="shared" si="0"/>
        <v>15.753958343235668</v>
      </c>
      <c r="AB6" s="57">
        <f>100*(H6/1.11)/(SUM($E6:$G6)+$H6/1.11+SUM($J6:$P6)+$R6+$S6+$T6)</f>
        <v>7.4268877702196416</v>
      </c>
      <c r="AC6" s="57">
        <f t="shared" ref="AC6:AI9" si="1">100*J6/(SUM($E6:$G6)+$H6/1.11+SUM($J6:$P6)+$R6+$S6+$T6)</f>
        <v>0.15521793117868909</v>
      </c>
      <c r="AD6" s="57">
        <f t="shared" si="1"/>
        <v>2.2158357272639786</v>
      </c>
      <c r="AE6" s="57">
        <f t="shared" si="1"/>
        <v>6.2687053943429989</v>
      </c>
      <c r="AF6" s="57">
        <f t="shared" si="1"/>
        <v>3.0274316885057497</v>
      </c>
      <c r="AG6" s="57">
        <f t="shared" si="1"/>
        <v>0.53420295070797785</v>
      </c>
      <c r="AH6" s="57">
        <f t="shared" si="1"/>
        <v>7.0737762576122146E-2</v>
      </c>
      <c r="AI6" s="57">
        <f t="shared" si="1"/>
        <v>3.050814137870745E-2</v>
      </c>
      <c r="AJ6" s="57">
        <f t="shared" ref="AJ6:AL9" si="2">100*R6/(SUM($E6:$G6)+$H6/1.11+SUM($J6:$P6)+$R6+$S6+$T6)</f>
        <v>2.4308789326777908E-2</v>
      </c>
      <c r="AK6" s="57">
        <f t="shared" si="2"/>
        <v>6.6370731327718563E-3</v>
      </c>
      <c r="AL6" s="57">
        <f t="shared" si="2"/>
        <v>0</v>
      </c>
      <c r="AM6" s="57">
        <f t="shared" ref="AM6:AM9" si="3">SUM(Y6:AL6)</f>
        <v>99.999999999999972</v>
      </c>
      <c r="AN6" s="57"/>
      <c r="AO6" s="57">
        <v>63.861103318729242</v>
      </c>
      <c r="AP6" s="57">
        <f t="shared" ref="AP6:AP13" si="4">AG6</f>
        <v>0.53420295070797785</v>
      </c>
      <c r="AQ6" s="57">
        <f t="shared" ref="AQ6:AQ9" si="5">AG6+AF6</f>
        <v>3.5616346392137275</v>
      </c>
      <c r="AR6" s="57">
        <f t="shared" ref="AR6:AR13" si="6">AB6/(AD6+AB6)</f>
        <v>0.77020644345529277</v>
      </c>
      <c r="AS6" s="57">
        <f>(G6/G$4)/(L6/L$4+M6/M$4+N6/N$4)</f>
        <v>0.92916777333322653</v>
      </c>
      <c r="AT6" s="57">
        <f>(G6/G$4)/(M6/M$4+N6/N$4)</f>
        <v>2.8346321821031477</v>
      </c>
      <c r="AU6" s="99">
        <f t="shared" ref="AU6:AU9" si="7">AF6+AG6-AE6</f>
        <v>-2.7070707551292714</v>
      </c>
      <c r="AV6" s="57">
        <f t="shared" ref="AV6:AV9" si="8">AF6/AG6</f>
        <v>5.6671938717176724</v>
      </c>
      <c r="AW6" s="99">
        <v>5.1826883019961407</v>
      </c>
      <c r="AX6" s="99">
        <v>50.286631986633402</v>
      </c>
      <c r="AY6" s="99">
        <v>44.530679711370453</v>
      </c>
      <c r="BA6" s="99">
        <v>5.6838290987948898</v>
      </c>
      <c r="BB6" s="99">
        <v>45.479590658646842</v>
      </c>
      <c r="BC6" s="99">
        <v>48.836580242558277</v>
      </c>
    </row>
    <row r="7" spans="1:55" x14ac:dyDescent="0.25">
      <c r="A7" s="91" t="s">
        <v>29</v>
      </c>
      <c r="B7" s="98" t="s">
        <v>39</v>
      </c>
      <c r="C7" s="98" t="s">
        <v>293</v>
      </c>
      <c r="D7" s="56" t="s">
        <v>27</v>
      </c>
      <c r="E7" s="57">
        <v>60.690988671554614</v>
      </c>
      <c r="F7" s="57">
        <v>0.56560101479972813</v>
      </c>
      <c r="G7" s="57">
        <v>15.681463645621172</v>
      </c>
      <c r="H7" s="57">
        <v>7.7516178840461603</v>
      </c>
      <c r="I7" s="57"/>
      <c r="J7" s="57">
        <v>0.14743849721656477</v>
      </c>
      <c r="K7" s="57">
        <v>1.9756896475220631</v>
      </c>
      <c r="L7" s="57">
        <v>6.1644533909029153</v>
      </c>
      <c r="M7" s="57">
        <v>2.9212298430414103</v>
      </c>
      <c r="N7" s="57">
        <v>0.50676937189409343</v>
      </c>
      <c r="O7" s="57">
        <v>5.864456320434485E-2</v>
      </c>
      <c r="P7" s="57">
        <v>3.1951243720298693E-2</v>
      </c>
      <c r="Q7" s="57"/>
      <c r="R7" s="57">
        <v>1.9928911337406645E-2</v>
      </c>
      <c r="S7" s="57">
        <v>9.2653683638832269E-3</v>
      </c>
      <c r="T7" s="57"/>
      <c r="U7" s="57">
        <v>2.5118805159538895</v>
      </c>
      <c r="V7" s="57">
        <v>99.082885097895456</v>
      </c>
      <c r="W7" s="57"/>
      <c r="X7" s="96" t="s">
        <v>27</v>
      </c>
      <c r="Y7" s="57">
        <f t="shared" si="0"/>
        <v>63.38030123765872</v>
      </c>
      <c r="Z7" s="57">
        <f t="shared" si="0"/>
        <v>0.59066367978173828</v>
      </c>
      <c r="AA7" s="57">
        <f t="shared" si="0"/>
        <v>16.376333809383055</v>
      </c>
      <c r="AB7" s="57">
        <f>100*(H7/1.11)/(SUM($E7:$G7)+$H7/1.11+SUM($J7:$P7)+$R7+$S7+$T7)</f>
        <v>7.2928866558722731</v>
      </c>
      <c r="AC7" s="57">
        <f t="shared" si="1"/>
        <v>0.15397172746987015</v>
      </c>
      <c r="AD7" s="57">
        <f t="shared" si="1"/>
        <v>2.0632355437432786</v>
      </c>
      <c r="AE7" s="57">
        <f t="shared" si="1"/>
        <v>6.4376099554966366</v>
      </c>
      <c r="AF7" s="57">
        <f t="shared" si="1"/>
        <v>3.0506741031750684</v>
      </c>
      <c r="AG7" s="57">
        <f t="shared" si="1"/>
        <v>0.52922511482698509</v>
      </c>
      <c r="AH7" s="57">
        <f t="shared" si="1"/>
        <v>6.1243195459499564E-2</v>
      </c>
      <c r="AI7" s="57">
        <f t="shared" si="1"/>
        <v>3.3367053268313643E-2</v>
      </c>
      <c r="AJ7" s="57">
        <f t="shared" si="2"/>
        <v>2.0811992547015972E-2</v>
      </c>
      <c r="AK7" s="57">
        <f t="shared" si="2"/>
        <v>9.675931317560291E-3</v>
      </c>
      <c r="AL7" s="57">
        <f t="shared" si="2"/>
        <v>0</v>
      </c>
      <c r="AM7" s="57">
        <f>SUM(Y7:AL7)</f>
        <v>100</v>
      </c>
      <c r="AN7" s="57"/>
      <c r="AO7" s="57">
        <v>63.38030123765872</v>
      </c>
      <c r="AP7" s="57">
        <f>AG7</f>
        <v>0.52922511482698509</v>
      </c>
      <c r="AQ7" s="57">
        <f>AG7+AF7</f>
        <v>3.5798992180020535</v>
      </c>
      <c r="AR7" s="57">
        <f t="shared" si="6"/>
        <v>0.77947749081044948</v>
      </c>
      <c r="AS7" s="57">
        <f>(G7/G$4)/(L7/L$4+M7/M$4+N7/N$4)</f>
        <v>0.94689122881787746</v>
      </c>
      <c r="AT7" s="57">
        <f>(G7/G$4)/(M7/M$4+N7/N$4)</f>
        <v>2.9293075434553253</v>
      </c>
      <c r="AU7" s="99">
        <f t="shared" si="7"/>
        <v>-2.8577107374945832</v>
      </c>
      <c r="AV7" s="57">
        <f t="shared" si="8"/>
        <v>5.7644167249553124</v>
      </c>
      <c r="AW7" s="99">
        <v>5.0450759533741083</v>
      </c>
      <c r="AX7" s="99">
        <v>50.862980511074916</v>
      </c>
      <c r="AY7" s="99">
        <v>44.091943535550968</v>
      </c>
      <c r="BA7" s="99">
        <v>5.6918914435473802</v>
      </c>
      <c r="BB7" s="99">
        <v>44.563256653572495</v>
      </c>
      <c r="BC7" s="99">
        <v>49.744851902880129</v>
      </c>
    </row>
    <row r="8" spans="1:55" x14ac:dyDescent="0.25">
      <c r="A8" s="91" t="s">
        <v>30</v>
      </c>
      <c r="B8" s="98" t="s">
        <v>269</v>
      </c>
      <c r="C8" s="98" t="s">
        <v>293</v>
      </c>
      <c r="D8" s="56" t="s">
        <v>31</v>
      </c>
      <c r="E8" s="57">
        <v>48.432044729973001</v>
      </c>
      <c r="F8" s="57">
        <v>0.7222458145814582</v>
      </c>
      <c r="G8" s="57">
        <v>18.287495603060307</v>
      </c>
      <c r="H8" s="57">
        <v>12.921757466246627</v>
      </c>
      <c r="I8" s="57"/>
      <c r="J8" s="57">
        <v>0.20413489198919893</v>
      </c>
      <c r="K8" s="57">
        <v>5.9318866201620164</v>
      </c>
      <c r="L8" s="57">
        <v>11.026757835283529</v>
      </c>
      <c r="M8" s="57">
        <v>1.2281741584158419</v>
      </c>
      <c r="N8" s="57">
        <v>0.12330036453645367</v>
      </c>
      <c r="O8" s="57">
        <v>3.3113654365436541E-2</v>
      </c>
      <c r="P8" s="57">
        <v>1.3142538253825385E-2</v>
      </c>
      <c r="Q8" s="57"/>
      <c r="R8" s="57">
        <v>4.907669216921693E-2</v>
      </c>
      <c r="S8" s="57">
        <v>1.456763276327633E-2</v>
      </c>
      <c r="T8" s="57"/>
      <c r="U8" s="57">
        <v>1.0351035103510213</v>
      </c>
      <c r="V8" s="57">
        <v>100.06051703420343</v>
      </c>
      <c r="W8" s="57"/>
      <c r="X8" s="96" t="s">
        <v>31</v>
      </c>
      <c r="Y8" s="57">
        <f t="shared" si="0"/>
        <v>49.568571029922033</v>
      </c>
      <c r="Z8" s="57">
        <f t="shared" si="0"/>
        <v>0.73919433219776975</v>
      </c>
      <c r="AA8" s="57">
        <f t="shared" si="0"/>
        <v>18.716637503406659</v>
      </c>
      <c r="AB8" s="57">
        <f>100*(H8/1.11)/(SUM($E8:$G8)+$H8/1.11+SUM($J8:$P8)+$R8+$S8+$T8)</f>
        <v>11.914400672548053</v>
      </c>
      <c r="AC8" s="57">
        <f t="shared" si="1"/>
        <v>0.20892520540207452</v>
      </c>
      <c r="AD8" s="57">
        <f t="shared" si="1"/>
        <v>6.0710867136067117</v>
      </c>
      <c r="AE8" s="57">
        <f t="shared" si="1"/>
        <v>11.285516274098997</v>
      </c>
      <c r="AF8" s="57">
        <f t="shared" si="1"/>
        <v>1.2569949988271807</v>
      </c>
      <c r="AG8" s="57">
        <f t="shared" si="1"/>
        <v>0.12619378165047979</v>
      </c>
      <c r="AH8" s="57">
        <f t="shared" si="1"/>
        <v>3.3890713010876095E-2</v>
      </c>
      <c r="AI8" s="57">
        <f t="shared" si="1"/>
        <v>1.3450946466958595E-2</v>
      </c>
      <c r="AJ8" s="57">
        <f t="shared" si="2"/>
        <v>5.0228346031361205E-2</v>
      </c>
      <c r="AK8" s="57">
        <f t="shared" si="2"/>
        <v>1.4909482830845673E-2</v>
      </c>
      <c r="AL8" s="57">
        <f t="shared" si="2"/>
        <v>0</v>
      </c>
      <c r="AM8" s="57">
        <f t="shared" si="3"/>
        <v>100.00000000000001</v>
      </c>
      <c r="AN8" s="57"/>
      <c r="AO8" s="57">
        <v>49.568571029922033</v>
      </c>
      <c r="AP8" s="57">
        <f t="shared" si="4"/>
        <v>0.12619378165047979</v>
      </c>
      <c r="AQ8" s="57">
        <f t="shared" si="5"/>
        <v>1.3831887804776604</v>
      </c>
      <c r="AR8" s="57">
        <f t="shared" si="6"/>
        <v>0.66244524914680725</v>
      </c>
      <c r="AS8" s="56"/>
      <c r="AT8" s="56"/>
      <c r="AU8" s="99">
        <f t="shared" si="7"/>
        <v>-9.9023274936213372</v>
      </c>
      <c r="AV8" s="57">
        <f t="shared" si="8"/>
        <v>9.9608315274099049</v>
      </c>
    </row>
    <row r="9" spans="1:55" x14ac:dyDescent="0.25">
      <c r="A9" s="91" t="s">
        <v>32</v>
      </c>
      <c r="B9" s="98" t="s">
        <v>269</v>
      </c>
      <c r="C9" s="98" t="s">
        <v>293</v>
      </c>
      <c r="D9" s="56" t="s">
        <v>31</v>
      </c>
      <c r="E9" s="57">
        <v>51.93387027289269</v>
      </c>
      <c r="F9" s="57">
        <v>0.61601647058823572</v>
      </c>
      <c r="G9" s="57">
        <v>18.698850018192854</v>
      </c>
      <c r="H9" s="57">
        <v>10.503195973317167</v>
      </c>
      <c r="I9" s="57"/>
      <c r="J9" s="57">
        <v>0.17024223165554889</v>
      </c>
      <c r="K9" s="57">
        <v>5.0967987871437268</v>
      </c>
      <c r="L9" s="57">
        <v>10.717264912067925</v>
      </c>
      <c r="M9" s="57">
        <v>1.6905783383869022</v>
      </c>
      <c r="N9" s="57">
        <v>0.2219350151607036</v>
      </c>
      <c r="O9" s="57">
        <v>4.777469981807158E-2</v>
      </c>
      <c r="P9" s="57">
        <v>1.5742122498483935E-2</v>
      </c>
      <c r="Q9" s="57"/>
      <c r="R9" s="57">
        <v>4.1463893268647689E-2</v>
      </c>
      <c r="S9" s="57">
        <v>1.2581734384475447E-2</v>
      </c>
      <c r="T9" s="57"/>
      <c r="U9" s="57">
        <v>0.30321406913274762</v>
      </c>
      <c r="V9" s="57">
        <v>100.10418314129774</v>
      </c>
      <c r="W9" s="57"/>
      <c r="X9" s="96" t="s">
        <v>33</v>
      </c>
      <c r="Y9" s="57">
        <f t="shared" si="0"/>
        <v>52.60433503186988</v>
      </c>
      <c r="Z9" s="57">
        <f t="shared" si="0"/>
        <v>0.62396922535711141</v>
      </c>
      <c r="AA9" s="57">
        <f t="shared" si="0"/>
        <v>18.940251629602162</v>
      </c>
      <c r="AB9" s="57">
        <f>100*(H9/1.11)/(SUM($E9:$G9)+$H9/1.11+SUM($J9:$P9)+$R9+$S9+$T9)</f>
        <v>9.5844972330692961</v>
      </c>
      <c r="AC9" s="57">
        <f t="shared" si="1"/>
        <v>0.17244005392866096</v>
      </c>
      <c r="AD9" s="57">
        <f t="shared" si="1"/>
        <v>5.1625983116625305</v>
      </c>
      <c r="AE9" s="57">
        <f t="shared" si="1"/>
        <v>10.855624491248275</v>
      </c>
      <c r="AF9" s="57">
        <f t="shared" si="1"/>
        <v>1.712403655703379</v>
      </c>
      <c r="AG9" s="57">
        <f t="shared" si="1"/>
        <v>0.22480018976961363</v>
      </c>
      <c r="AH9" s="57">
        <f t="shared" si="1"/>
        <v>4.8391469807106076E-2</v>
      </c>
      <c r="AI9" s="57">
        <f t="shared" si="1"/>
        <v>1.5945352843368215E-2</v>
      </c>
      <c r="AJ9" s="57">
        <f t="shared" si="2"/>
        <v>4.1999190928162393E-2</v>
      </c>
      <c r="AK9" s="57">
        <f t="shared" si="2"/>
        <v>1.2744164210469089E-2</v>
      </c>
      <c r="AL9" s="57">
        <f t="shared" si="2"/>
        <v>0</v>
      </c>
      <c r="AM9" s="57">
        <f t="shared" si="3"/>
        <v>100.00000000000004</v>
      </c>
      <c r="AN9" s="57"/>
      <c r="AO9" s="57">
        <v>52.60433503186988</v>
      </c>
      <c r="AP9" s="57">
        <f t="shared" si="4"/>
        <v>0.22480018976961363</v>
      </c>
      <c r="AQ9" s="57">
        <f t="shared" si="5"/>
        <v>1.9372038454729927</v>
      </c>
      <c r="AR9" s="57">
        <f t="shared" si="6"/>
        <v>0.64992440063855217</v>
      </c>
      <c r="AS9" s="56"/>
      <c r="AT9" s="56"/>
      <c r="AU9" s="99">
        <f t="shared" si="7"/>
        <v>-8.9184206457752815</v>
      </c>
      <c r="AV9" s="57">
        <f t="shared" si="8"/>
        <v>7.6174475540182378</v>
      </c>
    </row>
    <row r="10" spans="1:55" x14ac:dyDescent="0.25">
      <c r="A10" s="91" t="s">
        <v>34</v>
      </c>
      <c r="B10" s="98" t="s">
        <v>39</v>
      </c>
      <c r="C10" s="98" t="s">
        <v>294</v>
      </c>
      <c r="D10" s="56" t="s">
        <v>33</v>
      </c>
      <c r="E10" s="57">
        <v>61.828463040453933</v>
      </c>
      <c r="F10" s="57">
        <v>0.63326639959946585</v>
      </c>
      <c r="G10" s="57">
        <v>15.153066718691587</v>
      </c>
      <c r="H10" s="57">
        <v>7.3724094668891844</v>
      </c>
      <c r="I10" s="57"/>
      <c r="J10" s="57">
        <v>0.1396423303070761</v>
      </c>
      <c r="K10" s="57">
        <v>1.9096753132176234</v>
      </c>
      <c r="L10" s="57">
        <v>3.6791824623497988</v>
      </c>
      <c r="M10" s="57">
        <v>2.9914301226969284</v>
      </c>
      <c r="N10" s="57">
        <v>0.70892909999999998</v>
      </c>
      <c r="O10" s="57">
        <v>3.8385865821094788E-2</v>
      </c>
      <c r="P10" s="57">
        <v>3.5785378771695589E-2</v>
      </c>
      <c r="Q10" s="57"/>
      <c r="R10" s="57">
        <v>2.5966628037383175E-2</v>
      </c>
      <c r="S10" s="57"/>
      <c r="T10" s="57"/>
      <c r="U10" s="57">
        <v>5.3404539385847807</v>
      </c>
      <c r="V10" s="99">
        <v>99.911343478371151</v>
      </c>
      <c r="W10" s="99"/>
      <c r="X10" s="96" t="s">
        <v>27</v>
      </c>
      <c r="Y10" s="57">
        <f t="shared" ref="Y10:AA13" si="9">100*E10/(SUM($E10:$G10)+$H10/1.11+SUM($I10:$P10)+$R10+$S10+$T10)</f>
        <v>65.925323938317575</v>
      </c>
      <c r="Z10" s="57">
        <f t="shared" si="9"/>
        <v>0.67522772651701246</v>
      </c>
      <c r="AA10" s="57">
        <f t="shared" si="9"/>
        <v>16.15713512779805</v>
      </c>
      <c r="AB10" s="57">
        <f>100*(H10/1.11+I10)/(SUM($E10:$G10)+$H10/1.11+SUM($I10:$P10)+$R10+$S10+$T10)</f>
        <v>7.0819081705235956</v>
      </c>
      <c r="AC10" s="57">
        <f t="shared" ref="AC10:AI13" si="10">100*J10/(SUM($E10:$G10)+$H10/1.11+SUM($I10:$P10)+$R10+$S10+$T10)</f>
        <v>0.1488952726347432</v>
      </c>
      <c r="AD10" s="57">
        <f t="shared" si="10"/>
        <v>2.0362137023931361</v>
      </c>
      <c r="AE10" s="57">
        <f t="shared" si="10"/>
        <v>3.9229714557175352</v>
      </c>
      <c r="AF10" s="57">
        <f t="shared" si="10"/>
        <v>3.1896474565218011</v>
      </c>
      <c r="AG10" s="57">
        <f t="shared" si="10"/>
        <v>0.75590396831020434</v>
      </c>
      <c r="AH10" s="57">
        <f t="shared" si="10"/>
        <v>4.0929379681534567E-2</v>
      </c>
      <c r="AI10" s="57">
        <f t="shared" si="10"/>
        <v>3.8156579862511558E-2</v>
      </c>
      <c r="AJ10" s="57">
        <f t="shared" ref="AJ10:AL13" si="11">100*R10/(SUM($E10:$G10)+$H10/1.11+SUM($I10:$P10)+$R10+$S10+$T10)</f>
        <v>2.7687221722303337E-2</v>
      </c>
      <c r="AK10" s="57">
        <f t="shared" si="11"/>
        <v>0</v>
      </c>
      <c r="AL10" s="57">
        <f t="shared" si="11"/>
        <v>0</v>
      </c>
      <c r="AM10" s="57">
        <f>SUM(Y10:AL10)</f>
        <v>99.999999999999986</v>
      </c>
      <c r="AN10" s="57"/>
      <c r="AO10" s="57">
        <v>65.925323938317575</v>
      </c>
      <c r="AP10" s="57">
        <f t="shared" si="4"/>
        <v>0.75590396831020434</v>
      </c>
      <c r="AQ10" s="57">
        <f>AG10+AF10</f>
        <v>3.9455514248320056</v>
      </c>
      <c r="AR10" s="57">
        <f t="shared" si="6"/>
        <v>0.77668496530615183</v>
      </c>
      <c r="AS10" s="57">
        <f>(G10/G$4)/(L10/L$4+M10/M$4+N10/N$4)</f>
        <v>1.2243159200598794</v>
      </c>
      <c r="AT10" s="57">
        <f>(G10/G$4)/(M10/M$4+N10/N$4)</f>
        <v>2.6642389858745492</v>
      </c>
      <c r="AU10" s="99">
        <f>AF10+AG10-AE10</f>
        <v>2.2579969114470355E-2</v>
      </c>
      <c r="AV10" s="57">
        <f t="shared" ref="AV10:AV13" si="12">AF10/AG10</f>
        <v>4.219646397216489</v>
      </c>
    </row>
    <row r="11" spans="1:55" x14ac:dyDescent="0.25">
      <c r="A11" s="91" t="s">
        <v>35</v>
      </c>
      <c r="B11" s="98" t="s">
        <v>39</v>
      </c>
      <c r="C11" s="98" t="s">
        <v>294</v>
      </c>
      <c r="D11" s="56" t="s">
        <v>33</v>
      </c>
      <c r="E11" s="57">
        <v>56.546335027223257</v>
      </c>
      <c r="F11" s="57">
        <v>0.75573880217785872</v>
      </c>
      <c r="G11" s="57">
        <v>17.027669140955844</v>
      </c>
      <c r="H11" s="57">
        <v>10.553498929219607</v>
      </c>
      <c r="I11" s="57"/>
      <c r="J11" s="57">
        <v>0.19061307924984885</v>
      </c>
      <c r="K11" s="57">
        <v>3.5482096793708426</v>
      </c>
      <c r="L11" s="57">
        <v>6.3265704658197253</v>
      </c>
      <c r="M11" s="57">
        <v>2.2138888505747136</v>
      </c>
      <c r="N11" s="57">
        <v>0.34007660617059904</v>
      </c>
      <c r="O11" s="57">
        <v>3.080605565638235E-2</v>
      </c>
      <c r="P11" s="57">
        <v>2.0345462794918338E-2</v>
      </c>
      <c r="Q11" s="57"/>
      <c r="R11" s="57">
        <v>4.0144476709013936E-2</v>
      </c>
      <c r="S11" s="57"/>
      <c r="T11" s="57"/>
      <c r="U11" s="57">
        <v>2.4198427102237843</v>
      </c>
      <c r="V11" s="99">
        <v>100.05382521476103</v>
      </c>
      <c r="W11" s="99"/>
      <c r="X11" s="96" t="s">
        <v>33</v>
      </c>
      <c r="Y11" s="57">
        <f t="shared" si="9"/>
        <v>58.568073084384729</v>
      </c>
      <c r="Z11" s="57">
        <f t="shared" si="9"/>
        <v>0.78275922528575803</v>
      </c>
      <c r="AA11" s="57">
        <f t="shared" si="9"/>
        <v>17.636470519691542</v>
      </c>
      <c r="AB11" s="57">
        <f>100*(H11/1.11+I11)/(SUM($E11:$G11)+$H11/1.11+SUM($I11:$P11)+$R11+$S11+$T11)</f>
        <v>9.8475901539548349</v>
      </c>
      <c r="AC11" s="57">
        <f t="shared" si="10"/>
        <v>0.19742819319713872</v>
      </c>
      <c r="AD11" s="57">
        <f t="shared" si="10"/>
        <v>3.6750711380333563</v>
      </c>
      <c r="AE11" s="57">
        <f t="shared" si="10"/>
        <v>6.5527684727445532</v>
      </c>
      <c r="AF11" s="57">
        <f t="shared" si="10"/>
        <v>2.2930434649520648</v>
      </c>
      <c r="AG11" s="57">
        <f t="shared" si="10"/>
        <v>0.3522355872383271</v>
      </c>
      <c r="AH11" s="57">
        <f t="shared" si="10"/>
        <v>3.1907484689432115E-2</v>
      </c>
      <c r="AI11" s="57">
        <f t="shared" si="10"/>
        <v>2.1072887417632549E-2</v>
      </c>
      <c r="AJ11" s="57">
        <f t="shared" si="11"/>
        <v>4.1579788410618858E-2</v>
      </c>
      <c r="AK11" s="57">
        <f t="shared" si="11"/>
        <v>0</v>
      </c>
      <c r="AL11" s="57">
        <f t="shared" si="11"/>
        <v>0</v>
      </c>
      <c r="AM11" s="57">
        <f>SUM(Y11:AL11)</f>
        <v>99.999999999999972</v>
      </c>
      <c r="AN11" s="57"/>
      <c r="AO11" s="57">
        <v>58.568073084384729</v>
      </c>
      <c r="AP11" s="57">
        <f t="shared" si="4"/>
        <v>0.3522355872383271</v>
      </c>
      <c r="AQ11" s="57">
        <f>AG11+AF11</f>
        <v>2.6452790521903919</v>
      </c>
      <c r="AR11" s="57">
        <f t="shared" si="6"/>
        <v>0.72822870745045309</v>
      </c>
      <c r="AS11" s="56"/>
      <c r="AT11" s="56"/>
      <c r="AU11" s="99">
        <f>AF11+AG11-AE11</f>
        <v>-3.9074894205541613</v>
      </c>
      <c r="AV11" s="57">
        <f t="shared" si="12"/>
        <v>6.5099710194829417</v>
      </c>
    </row>
    <row r="12" spans="1:55" x14ac:dyDescent="0.25">
      <c r="A12" s="91" t="s">
        <v>36</v>
      </c>
      <c r="B12" s="98" t="s">
        <v>39</v>
      </c>
      <c r="C12" s="98" t="s">
        <v>294</v>
      </c>
      <c r="D12" s="56" t="s">
        <v>33</v>
      </c>
      <c r="E12" s="57">
        <v>59.028144237462129</v>
      </c>
      <c r="F12" s="57">
        <v>0.68803624695930199</v>
      </c>
      <c r="G12" s="57">
        <v>16.286711722364036</v>
      </c>
      <c r="H12" s="57">
        <v>8.7700742487839385</v>
      </c>
      <c r="I12" s="57"/>
      <c r="J12" s="57">
        <v>0.16441393459697384</v>
      </c>
      <c r="K12" s="57">
        <v>2.7183331272408928</v>
      </c>
      <c r="L12" s="57">
        <v>5.5577367950799248</v>
      </c>
      <c r="M12" s="57">
        <v>2.5722899691281484</v>
      </c>
      <c r="N12" s="57">
        <v>0.56087555817660539</v>
      </c>
      <c r="O12" s="57">
        <v>3.771477269482057E-2</v>
      </c>
      <c r="P12" s="57">
        <v>2.4621455757672165E-2</v>
      </c>
      <c r="Q12" s="57"/>
      <c r="R12" s="57">
        <v>3.0972466961668287E-2</v>
      </c>
      <c r="S12" s="57"/>
      <c r="T12" s="57"/>
      <c r="U12" s="57">
        <v>2.6188166828321724</v>
      </c>
      <c r="V12" s="99">
        <v>99.100770263746881</v>
      </c>
      <c r="W12" s="99"/>
      <c r="X12" s="96" t="s">
        <v>33</v>
      </c>
      <c r="Y12" s="57">
        <f t="shared" si="9"/>
        <v>61.763774156680995</v>
      </c>
      <c r="Z12" s="57">
        <f t="shared" si="9"/>
        <v>0.71992294383930289</v>
      </c>
      <c r="AA12" s="57">
        <f t="shared" si="9"/>
        <v>17.041511258228748</v>
      </c>
      <c r="AB12" s="57">
        <f>100*(H12/1.11+I12)/(SUM($E12:$G12)+$H12/1.11+SUM($I12:$P12)+$R12+$S12+$T12)</f>
        <v>8.2671342053795183</v>
      </c>
      <c r="AC12" s="57">
        <f t="shared" si="10"/>
        <v>0.17203361643570131</v>
      </c>
      <c r="AD12" s="57">
        <f t="shared" si="10"/>
        <v>2.8443129209367366</v>
      </c>
      <c r="AE12" s="57">
        <f t="shared" si="10"/>
        <v>5.8153073363220988</v>
      </c>
      <c r="AF12" s="57">
        <f t="shared" si="10"/>
        <v>2.691501465463614</v>
      </c>
      <c r="AG12" s="57">
        <f t="shared" si="10"/>
        <v>0.58686905632443853</v>
      </c>
      <c r="AH12" s="57">
        <f t="shared" si="10"/>
        <v>3.9462645034588469E-2</v>
      </c>
      <c r="AI12" s="57">
        <f t="shared" si="10"/>
        <v>2.576252485099231E-2</v>
      </c>
      <c r="AJ12" s="57">
        <f t="shared" si="11"/>
        <v>3.2407870503265386E-2</v>
      </c>
      <c r="AK12" s="57">
        <f t="shared" si="11"/>
        <v>0</v>
      </c>
      <c r="AL12" s="57">
        <f t="shared" si="11"/>
        <v>0</v>
      </c>
      <c r="AM12" s="57">
        <f>SUM(Y12:AL12)</f>
        <v>99.999999999999972</v>
      </c>
      <c r="AN12" s="57"/>
      <c r="AO12" s="57">
        <v>61.763774156680995</v>
      </c>
      <c r="AP12" s="57">
        <f t="shared" si="4"/>
        <v>0.58686905632443853</v>
      </c>
      <c r="AQ12" s="57">
        <f>AG12+AF12</f>
        <v>3.2783705217880525</v>
      </c>
      <c r="AR12" s="57">
        <f t="shared" si="6"/>
        <v>0.74401957831394516</v>
      </c>
      <c r="AS12" s="56"/>
      <c r="AT12" s="56"/>
      <c r="AU12" s="99">
        <f>AF12+AG12-AE12</f>
        <v>-2.5369368145340463</v>
      </c>
      <c r="AV12" s="57">
        <f t="shared" si="12"/>
        <v>4.5862044291796371</v>
      </c>
    </row>
    <row r="13" spans="1:55" x14ac:dyDescent="0.25">
      <c r="A13" s="91" t="s">
        <v>37</v>
      </c>
      <c r="B13" s="98" t="s">
        <v>39</v>
      </c>
      <c r="C13" s="98" t="s">
        <v>294</v>
      </c>
      <c r="D13" s="56" t="s">
        <v>33</v>
      </c>
      <c r="E13" s="57">
        <v>59.752983383886246</v>
      </c>
      <c r="F13" s="57">
        <v>0.66760446445497623</v>
      </c>
      <c r="G13" s="57">
        <v>15.850035687203787</v>
      </c>
      <c r="H13" s="57">
        <v>8.7612602037914673</v>
      </c>
      <c r="I13" s="57"/>
      <c r="J13" s="57">
        <v>0.15522042180094783</v>
      </c>
      <c r="K13" s="57">
        <v>2.6765476682464446</v>
      </c>
      <c r="L13" s="57">
        <v>5.3232149431279607</v>
      </c>
      <c r="M13" s="57">
        <v>2.5738976682464454</v>
      </c>
      <c r="N13" s="57">
        <v>0.59464026066350695</v>
      </c>
      <c r="O13" s="57">
        <v>5.3465568720379136E-2</v>
      </c>
      <c r="P13" s="57">
        <v>2.6406834123222745E-2</v>
      </c>
      <c r="Q13" s="57"/>
      <c r="R13" s="57">
        <v>3.0717161137440753E-2</v>
      </c>
      <c r="S13" s="57">
        <v>5.2443933649289091E-3</v>
      </c>
      <c r="T13" s="57"/>
      <c r="U13" s="57">
        <v>2.7014218009478852</v>
      </c>
      <c r="V13" s="99">
        <v>99.21213449289101</v>
      </c>
      <c r="W13" s="99"/>
      <c r="X13" s="96" t="s">
        <v>33</v>
      </c>
      <c r="Y13" s="57">
        <f t="shared" si="9"/>
        <v>62.501155657062277</v>
      </c>
      <c r="Z13" s="57">
        <f t="shared" si="9"/>
        <v>0.69830907491562244</v>
      </c>
      <c r="AA13" s="57">
        <f t="shared" si="9"/>
        <v>16.57901399318358</v>
      </c>
      <c r="AB13" s="57">
        <f>100*(H13/1.11+I13)/(SUM($E13:$G13)+$H13/1.11+SUM($I13:$P13)+$R13+$S13+$T13)</f>
        <v>8.256045043428049</v>
      </c>
      <c r="AC13" s="57">
        <f t="shared" si="10"/>
        <v>0.16235935336999627</v>
      </c>
      <c r="AD13" s="57">
        <f t="shared" si="10"/>
        <v>2.7996480336700804</v>
      </c>
      <c r="AE13" s="57">
        <f t="shared" si="10"/>
        <v>5.5680414083920473</v>
      </c>
      <c r="AF13" s="57">
        <f t="shared" si="10"/>
        <v>2.6922769324318523</v>
      </c>
      <c r="AG13" s="57">
        <f t="shared" si="10"/>
        <v>0.62198908551415544</v>
      </c>
      <c r="AH13" s="57">
        <f t="shared" si="10"/>
        <v>5.5924568843987311E-2</v>
      </c>
      <c r="AI13" s="57">
        <f t="shared" si="10"/>
        <v>2.7621343010478906E-2</v>
      </c>
      <c r="AJ13" s="57">
        <f t="shared" si="11"/>
        <v>3.2129911526927742E-2</v>
      </c>
      <c r="AK13" s="57">
        <f t="shared" si="11"/>
        <v>5.4855946509388825E-3</v>
      </c>
      <c r="AL13" s="57">
        <f t="shared" si="11"/>
        <v>0</v>
      </c>
      <c r="AM13" s="57">
        <f>SUM(Y13:AL13)</f>
        <v>99.999999999999986</v>
      </c>
      <c r="AN13" s="57"/>
      <c r="AO13" s="57">
        <v>62.501155657062277</v>
      </c>
      <c r="AP13" s="57">
        <f t="shared" si="4"/>
        <v>0.62198908551415544</v>
      </c>
      <c r="AQ13" s="57">
        <f>AG13+AF13</f>
        <v>3.3142660179460077</v>
      </c>
      <c r="AR13" s="57">
        <f t="shared" si="6"/>
        <v>0.74676865447092122</v>
      </c>
      <c r="AS13" s="56"/>
      <c r="AT13" s="56"/>
      <c r="AU13" s="99">
        <f>AF13+AG13-AE13</f>
        <v>-2.2537753904460396</v>
      </c>
      <c r="AV13" s="57">
        <f t="shared" si="12"/>
        <v>4.3284954593798588</v>
      </c>
    </row>
    <row r="14" spans="1:55" x14ac:dyDescent="0.25"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V14" s="57"/>
    </row>
    <row r="15" spans="1:55" s="56" customFormat="1" ht="20.25" customHeight="1" x14ac:dyDescent="0.25">
      <c r="A15" s="101" t="s">
        <v>38</v>
      </c>
      <c r="B15" s="102" t="s">
        <v>39</v>
      </c>
      <c r="D15" s="103" t="s">
        <v>268</v>
      </c>
      <c r="E15" s="56">
        <v>70.44</v>
      </c>
      <c r="F15" s="56">
        <v>0.82</v>
      </c>
      <c r="G15" s="56">
        <v>14.61</v>
      </c>
      <c r="H15" s="56">
        <v>1.55</v>
      </c>
      <c r="I15" s="56">
        <v>1.35</v>
      </c>
      <c r="J15" s="56">
        <v>0.12</v>
      </c>
      <c r="K15" s="56">
        <v>0.7</v>
      </c>
      <c r="L15" s="56">
        <v>2.9</v>
      </c>
      <c r="M15" s="56">
        <v>3.91</v>
      </c>
      <c r="N15" s="56">
        <v>0.63</v>
      </c>
      <c r="O15" s="56">
        <v>0.49</v>
      </c>
      <c r="U15" s="56">
        <f>2.75</f>
        <v>2.75</v>
      </c>
      <c r="V15" s="56">
        <f>SUM(E15:U15)</f>
        <v>100.26999999999998</v>
      </c>
      <c r="X15" s="56" t="s">
        <v>268</v>
      </c>
      <c r="Y15" s="57">
        <f t="shared" ref="Y15:AA17" si="13">100*E15/(SUM($E15:$G15)+$H15/1.11+SUM($I15:$P15)+$R15+$S15+$T15)</f>
        <v>72.345288114829557</v>
      </c>
      <c r="Z15" s="57">
        <f t="shared" si="13"/>
        <v>0.8421796742498614</v>
      </c>
      <c r="AA15" s="57">
        <f t="shared" si="13"/>
        <v>15.005176879012776</v>
      </c>
      <c r="AB15" s="57">
        <f>100*(H15/1.11+I15)/(SUM($E15:$G15)+$H15/1.11+SUM($I15:$P15)+$R15+$S15+$T15)</f>
        <v>2.8206819786318422</v>
      </c>
      <c r="AC15" s="57">
        <f t="shared" ref="AC15:AI17" si="14">100*J15/(SUM($E15:$G15)+$H15/1.11+SUM($I15:$P15)+$R15+$S15+$T15)</f>
        <v>0.1232458059877846</v>
      </c>
      <c r="AD15" s="57">
        <f t="shared" si="14"/>
        <v>0.71893386826207684</v>
      </c>
      <c r="AE15" s="57">
        <f t="shared" si="14"/>
        <v>2.978440311371461</v>
      </c>
      <c r="AF15" s="57">
        <f t="shared" si="14"/>
        <v>4.0157591784353146</v>
      </c>
      <c r="AG15" s="57">
        <f t="shared" si="14"/>
        <v>0.64704048143586912</v>
      </c>
      <c r="AH15" s="57">
        <f t="shared" si="14"/>
        <v>0.5032537077834538</v>
      </c>
      <c r="AI15" s="57">
        <f t="shared" si="14"/>
        <v>0</v>
      </c>
      <c r="AJ15" s="57">
        <f t="shared" ref="AJ15:AL17" si="15">100*R15/(SUM($E15:$G15)+$H15/1.11+SUM($I15:$P15)+$R15+$S15+$T15)</f>
        <v>0</v>
      </c>
      <c r="AK15" s="57">
        <f t="shared" si="15"/>
        <v>0</v>
      </c>
      <c r="AL15" s="57">
        <f t="shared" si="15"/>
        <v>0</v>
      </c>
      <c r="AM15" s="57">
        <f>SUM(Y15:AL15)</f>
        <v>99.999999999999986</v>
      </c>
      <c r="AO15" s="57">
        <f>Y15</f>
        <v>72.345288114829557</v>
      </c>
      <c r="AP15" s="57">
        <f>AG15</f>
        <v>0.64704048143586912</v>
      </c>
      <c r="AQ15" s="57">
        <f>AF15+AG15</f>
        <v>4.6627996598711841</v>
      </c>
      <c r="AR15" s="57">
        <f>AB15/(AB15+AD15)</f>
        <v>0.79688929551692589</v>
      </c>
      <c r="AS15" s="57">
        <f>(G15/G$4)/(L15/L$4+M15/M$4+N15/N$4)</f>
        <v>1.1796020732283008</v>
      </c>
      <c r="AT15" s="57">
        <f>(G15/G$4)/(M15/M$4+N15/N$4)</f>
        <v>2.0539875580758888</v>
      </c>
      <c r="AU15" s="99">
        <f>AF15+AG15-AE15</f>
        <v>1.684359348499723</v>
      </c>
      <c r="AV15" s="57">
        <f t="shared" ref="AV15:AV17" si="16">AF15/AG15</f>
        <v>6.2063492063492065</v>
      </c>
      <c r="AW15" s="57">
        <v>7.4539246568686366</v>
      </c>
      <c r="AX15" s="57">
        <v>22.407430479191316</v>
      </c>
      <c r="AY15" s="57">
        <v>70.138644863940058</v>
      </c>
      <c r="AZ15" s="57"/>
      <c r="BA15" s="57">
        <v>4.5213655795336507</v>
      </c>
      <c r="BB15" s="57">
        <v>52.934274330814581</v>
      </c>
      <c r="BC15" s="57">
        <v>42.544360089651768</v>
      </c>
    </row>
    <row r="16" spans="1:55" s="56" customFormat="1" x14ac:dyDescent="0.25">
      <c r="A16" s="101" t="s">
        <v>38</v>
      </c>
      <c r="B16" s="102" t="s">
        <v>39</v>
      </c>
      <c r="D16" s="103" t="s">
        <v>27</v>
      </c>
      <c r="E16" s="56">
        <v>66.319999999999993</v>
      </c>
      <c r="F16" s="56">
        <v>0.52</v>
      </c>
      <c r="G16" s="56">
        <v>16.73</v>
      </c>
      <c r="H16" s="56">
        <v>2.52</v>
      </c>
      <c r="I16" s="56">
        <v>2.2799999999999998</v>
      </c>
      <c r="J16" s="56">
        <v>0.11</v>
      </c>
      <c r="K16" s="56">
        <v>1.24</v>
      </c>
      <c r="L16" s="56">
        <v>5.29</v>
      </c>
      <c r="M16" s="56">
        <v>3.4</v>
      </c>
      <c r="N16" s="56">
        <v>0.97</v>
      </c>
      <c r="O16" s="56">
        <v>0.02</v>
      </c>
      <c r="U16" s="56">
        <f>0.65</f>
        <v>0.65</v>
      </c>
      <c r="V16" s="56">
        <f>SUM(E16:U16)</f>
        <v>100.05</v>
      </c>
      <c r="X16" s="56" t="s">
        <v>27</v>
      </c>
      <c r="Y16" s="57">
        <f t="shared" si="13"/>
        <v>66.888370368755034</v>
      </c>
      <c r="Z16" s="57">
        <f t="shared" si="13"/>
        <v>0.52445646248119149</v>
      </c>
      <c r="AA16" s="57">
        <f t="shared" si="13"/>
        <v>16.873378110212183</v>
      </c>
      <c r="AB16" s="57">
        <f>100*(H16/1.11+I16)/(SUM($E16:$G16)+$H16/1.11+SUM($I16:$P16)+$R16+$S16+$T16)</f>
        <v>4.5892666332293865</v>
      </c>
      <c r="AC16" s="57">
        <f t="shared" si="14"/>
        <v>0.11094271321717514</v>
      </c>
      <c r="AD16" s="57">
        <f t="shared" si="14"/>
        <v>1.2506269489936106</v>
      </c>
      <c r="AE16" s="57">
        <f t="shared" si="14"/>
        <v>5.3353359356259675</v>
      </c>
      <c r="AF16" s="57">
        <f t="shared" si="14"/>
        <v>3.4291384085308678</v>
      </c>
      <c r="AG16" s="57">
        <f t="shared" si="14"/>
        <v>0.97831301655145342</v>
      </c>
      <c r="AH16" s="57">
        <f t="shared" si="14"/>
        <v>2.0171402403122752E-2</v>
      </c>
      <c r="AI16" s="57">
        <f t="shared" si="14"/>
        <v>0</v>
      </c>
      <c r="AJ16" s="57">
        <f t="shared" si="15"/>
        <v>0</v>
      </c>
      <c r="AK16" s="57">
        <f t="shared" si="15"/>
        <v>0</v>
      </c>
      <c r="AL16" s="57">
        <f t="shared" si="15"/>
        <v>0</v>
      </c>
      <c r="AM16" s="57">
        <f>SUM(Y16:AL16)</f>
        <v>100</v>
      </c>
      <c r="AO16" s="57">
        <f>Y16</f>
        <v>66.888370368755034</v>
      </c>
      <c r="AP16" s="57">
        <f>AG16</f>
        <v>0.97831301655145342</v>
      </c>
      <c r="AQ16" s="57">
        <f>AF16+AG16</f>
        <v>4.4074514250823214</v>
      </c>
      <c r="AR16" s="57">
        <f>AB16/(AB16+AD16)</f>
        <v>0.78584764749813296</v>
      </c>
      <c r="AS16" s="57">
        <f>(G16/G$4)/(L16/L$4+M16/M$4+N16/N$4)</f>
        <v>1.0289051498995918</v>
      </c>
      <c r="AT16" s="57">
        <f>(G16/G$4)/(M16/M$4+N16/N$4)</f>
        <v>2.5187576696259222</v>
      </c>
      <c r="AU16" s="99">
        <f>AF16+AG16-AE16</f>
        <v>-0.92788451054364618</v>
      </c>
      <c r="AV16" s="57">
        <f t="shared" si="16"/>
        <v>3.5051546391752577</v>
      </c>
      <c r="AW16" s="57">
        <v>9.2007520351583771</v>
      </c>
      <c r="AX16" s="57">
        <v>41.903997708163594</v>
      </c>
      <c r="AY16" s="57">
        <v>48.89525025667804</v>
      </c>
      <c r="AZ16" s="57"/>
      <c r="BA16" s="57">
        <v>8.6135478767813254</v>
      </c>
      <c r="BB16" s="57">
        <v>45.611761377969074</v>
      </c>
      <c r="BC16" s="57">
        <v>45.774690745249607</v>
      </c>
    </row>
    <row r="17" spans="1:55" s="56" customFormat="1" x14ac:dyDescent="0.25">
      <c r="A17" s="101" t="s">
        <v>38</v>
      </c>
      <c r="B17" s="102" t="s">
        <v>39</v>
      </c>
      <c r="D17" s="103" t="s">
        <v>27</v>
      </c>
      <c r="E17" s="56">
        <v>65.83</v>
      </c>
      <c r="F17" s="56">
        <v>0.91</v>
      </c>
      <c r="G17" s="56">
        <v>14.73</v>
      </c>
      <c r="H17" s="56">
        <v>1.78</v>
      </c>
      <c r="I17" s="56">
        <v>2.98</v>
      </c>
      <c r="J17" s="56">
        <v>0.1</v>
      </c>
      <c r="K17" s="56">
        <v>1.25</v>
      </c>
      <c r="L17" s="56">
        <v>4.18</v>
      </c>
      <c r="M17" s="56">
        <v>3.62</v>
      </c>
      <c r="N17" s="56">
        <v>0.97</v>
      </c>
      <c r="O17" s="56">
        <v>0.5</v>
      </c>
      <c r="Q17" s="56">
        <v>0.14000000000000001</v>
      </c>
      <c r="U17" s="56">
        <f>3.57</f>
        <v>3.57</v>
      </c>
      <c r="V17" s="56">
        <f>SUM(E17:U17)</f>
        <v>100.55999999999999</v>
      </c>
      <c r="X17" s="56" t="s">
        <v>27</v>
      </c>
      <c r="Y17" s="57">
        <f t="shared" si="13"/>
        <v>68.095113398199757</v>
      </c>
      <c r="Z17" s="57">
        <f t="shared" si="13"/>
        <v>0.94131176047944376</v>
      </c>
      <c r="AA17" s="57">
        <f t="shared" si="13"/>
        <v>15.236837617430997</v>
      </c>
      <c r="AB17" s="57">
        <f>100*(H17/1.11+I17)/(SUM($E17:$G17)+$H17/1.11+SUM($I17:$P17)+$R17+$S17+$T17)</f>
        <v>4.741318656536297</v>
      </c>
      <c r="AC17" s="57">
        <f t="shared" si="14"/>
        <v>0.10344085279993888</v>
      </c>
      <c r="AD17" s="57">
        <f t="shared" si="14"/>
        <v>1.2930106599992359</v>
      </c>
      <c r="AE17" s="57">
        <f t="shared" si="14"/>
        <v>4.3238276470374446</v>
      </c>
      <c r="AF17" s="57">
        <f t="shared" si="14"/>
        <v>3.7445588713577873</v>
      </c>
      <c r="AG17" s="57">
        <f t="shared" si="14"/>
        <v>1.0033762721594071</v>
      </c>
      <c r="AH17" s="57">
        <f t="shared" si="14"/>
        <v>0.51720426399969444</v>
      </c>
      <c r="AI17" s="57">
        <f t="shared" si="14"/>
        <v>0</v>
      </c>
      <c r="AJ17" s="57">
        <f t="shared" si="15"/>
        <v>0</v>
      </c>
      <c r="AK17" s="57">
        <f t="shared" si="15"/>
        <v>0</v>
      </c>
      <c r="AL17" s="57">
        <f t="shared" si="15"/>
        <v>0</v>
      </c>
      <c r="AM17" s="57">
        <f>SUM(Y17:AL17)</f>
        <v>99.999999999999986</v>
      </c>
      <c r="AO17" s="57">
        <f>Y17</f>
        <v>68.095113398199757</v>
      </c>
      <c r="AP17" s="57">
        <f>AG17</f>
        <v>1.0033762721594071</v>
      </c>
      <c r="AQ17" s="57">
        <f>AF17+AG17</f>
        <v>4.7479351435171946</v>
      </c>
      <c r="AR17" s="57">
        <f>AB17/(AB17+AD17)</f>
        <v>0.78572421354995126</v>
      </c>
      <c r="AS17" s="57">
        <f>(G17/G$4)/(L17/L$4+M17/M$4+N17/N$4)</f>
        <v>1.0086454357253207</v>
      </c>
      <c r="AT17" s="57">
        <f>(G17/G$4)/(M17/M$4+N17/N$4)</f>
        <v>2.1030793552331093</v>
      </c>
      <c r="AU17" s="99">
        <f>AF17+AG17-AE17</f>
        <v>0.42410749647974999</v>
      </c>
      <c r="AV17" s="57">
        <f t="shared" si="16"/>
        <v>3.731958762886598</v>
      </c>
      <c r="AW17" s="57">
        <v>10.302150570545185</v>
      </c>
      <c r="AX17" s="57">
        <v>31.406931635222779</v>
      </c>
      <c r="AY17" s="57">
        <v>58.290917794232037</v>
      </c>
      <c r="AZ17" s="57"/>
      <c r="BA17" s="57">
        <v>8.0634136443218303</v>
      </c>
      <c r="BB17" s="57">
        <v>46.312735426349406</v>
      </c>
      <c r="BC17" s="57">
        <v>45.623850929328761</v>
      </c>
    </row>
    <row r="18" spans="1:55" x14ac:dyDescent="0.25"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7"/>
      <c r="AR18" s="57"/>
      <c r="AS18" s="56"/>
      <c r="AT18" s="57"/>
      <c r="AV18" s="57"/>
    </row>
    <row r="19" spans="1:55" x14ac:dyDescent="0.25">
      <c r="A19" s="7" t="s">
        <v>307</v>
      </c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7"/>
      <c r="AR19" s="57"/>
      <c r="AS19" s="56"/>
      <c r="AT19" s="57"/>
      <c r="AV19" s="57"/>
    </row>
    <row r="20" spans="1:55" x14ac:dyDescent="0.25">
      <c r="A20" s="91" t="s">
        <v>99</v>
      </c>
      <c r="B20" s="91" t="s">
        <v>39</v>
      </c>
      <c r="C20" s="91" t="s">
        <v>291</v>
      </c>
      <c r="D20" s="104" t="s">
        <v>27</v>
      </c>
      <c r="E20" s="57">
        <v>66.189273503303326</v>
      </c>
      <c r="F20" s="57">
        <v>0.5690403759985212</v>
      </c>
      <c r="G20" s="57">
        <v>14.520780664912733</v>
      </c>
      <c r="H20" s="57">
        <v>4.1646682427352122</v>
      </c>
      <c r="I20" s="57"/>
      <c r="J20" s="57">
        <v>0.11685343586538473</v>
      </c>
      <c r="K20" s="57">
        <v>1.1254670645946754</v>
      </c>
      <c r="L20" s="57">
        <v>4.2229230451464534</v>
      </c>
      <c r="M20" s="57">
        <v>3.6773515937618373</v>
      </c>
      <c r="N20" s="57">
        <v>1.0067864123298826</v>
      </c>
      <c r="O20" s="57">
        <v>0.1088667319260356</v>
      </c>
      <c r="P20" s="57">
        <v>3.2988132630177538E-2</v>
      </c>
      <c r="Q20" s="57"/>
      <c r="R20" s="57">
        <v>1.2112676454142022E-2</v>
      </c>
      <c r="S20" s="57"/>
      <c r="T20" s="57"/>
      <c r="U20" s="57">
        <v>3.6982248520709282</v>
      </c>
      <c r="V20" s="57">
        <f t="shared" ref="V20:V24" si="17">SUM(E20:U20)</f>
        <v>99.445336731729327</v>
      </c>
      <c r="W20" s="57"/>
      <c r="X20" s="91" t="str">
        <f t="shared" ref="X20:X25" si="18">D20</f>
        <v>dacite</v>
      </c>
      <c r="Y20" s="57">
        <f t="shared" ref="Y20:AA24" si="19">100*E20/(SUM($E20:$G20)+$H20/1.11+SUM($J20:$P20)+$R20+$T20)</f>
        <v>69.428533226285239</v>
      </c>
      <c r="Z20" s="57">
        <f t="shared" si="19"/>
        <v>0.59688883955101057</v>
      </c>
      <c r="AA20" s="57">
        <f t="shared" si="19"/>
        <v>15.231418166497622</v>
      </c>
      <c r="AB20" s="57">
        <f>100*(H20/1.11)/(SUM($E20:$G20)+$H20/1.11+SUM($J20:$P20)+$R20+$T20)</f>
        <v>3.9355715141187688</v>
      </c>
      <c r="AC20" s="57">
        <f t="shared" ref="AC20:AI24" si="20">100*J20/(SUM($E20:$G20)+$H20/1.11+SUM($J20:$P20)+$R20+$T20)</f>
        <v>0.12257216653360849</v>
      </c>
      <c r="AD20" s="57">
        <f t="shared" si="20"/>
        <v>1.1805466860941056</v>
      </c>
      <c r="AE20" s="57">
        <f t="shared" si="20"/>
        <v>4.4295901349840898</v>
      </c>
      <c r="AF20" s="57">
        <f t="shared" si="20"/>
        <v>3.8573187738566843</v>
      </c>
      <c r="AG20" s="57">
        <f t="shared" si="20"/>
        <v>1.0560578803864538</v>
      </c>
      <c r="AH20" s="57">
        <f t="shared" si="20"/>
        <v>0.1141945985309331</v>
      </c>
      <c r="AI20" s="57">
        <f t="shared" si="20"/>
        <v>3.4602550249672737E-2</v>
      </c>
      <c r="AJ20" s="57">
        <f t="shared" ref="AJ20:AL24" si="21">100*R20/(SUM($E20:$G20)+$H20/1.11+SUM($J20:$P20)+$R20+$T20)</f>
        <v>1.2705462911806579E-2</v>
      </c>
      <c r="AK20" s="57">
        <f t="shared" si="21"/>
        <v>0</v>
      </c>
      <c r="AL20" s="57">
        <f t="shared" si="21"/>
        <v>0</v>
      </c>
      <c r="AM20" s="56">
        <f>SUM(Y20:AL20)</f>
        <v>100</v>
      </c>
      <c r="AN20" s="56"/>
      <c r="AO20" s="57">
        <v>69.428533226285239</v>
      </c>
      <c r="AP20" s="57">
        <v>1.0560578803864538</v>
      </c>
      <c r="AQ20" s="57">
        <f t="shared" ref="AQ20:AQ24" si="22">AF20+AG20</f>
        <v>4.9133766542431383</v>
      </c>
      <c r="AR20" s="57">
        <f t="shared" ref="AR20:AR24" si="23">AB20/(AB20+AD20)</f>
        <v>0.76924952866706942</v>
      </c>
      <c r="AS20" s="57">
        <f t="shared" ref="AS20:AS24" si="24">(AA20/AA$4)/(AE20/AE$4+AF20/AF$4+AG20/AG$4)</f>
        <v>0.98001430207277329</v>
      </c>
      <c r="AT20" s="57">
        <f t="shared" ref="AT20:AT24" si="25">(AA20/AA$4)/(AF20/AF$4+AG20/AG$4)</f>
        <v>2.0339681076474134</v>
      </c>
      <c r="AU20" s="99">
        <f>AF20+AG20-AE20</f>
        <v>0.48378651925904848</v>
      </c>
      <c r="AV20" s="57">
        <f t="shared" ref="AV20:AV24" si="26">AF20/AG20</f>
        <v>3.6525637898228998</v>
      </c>
      <c r="AW20" s="57">
        <v>10.061451117508751</v>
      </c>
      <c r="AX20" s="57">
        <v>34.220667425406596</v>
      </c>
      <c r="AY20" s="57">
        <v>55.717881457084644</v>
      </c>
      <c r="AZ20" s="57"/>
      <c r="BA20" s="57">
        <v>8.3781510224202052</v>
      </c>
      <c r="BB20" s="57">
        <v>45.225676095079535</v>
      </c>
      <c r="BC20" s="57">
        <v>46.39617288250026</v>
      </c>
    </row>
    <row r="21" spans="1:55" x14ac:dyDescent="0.25">
      <c r="A21" s="91" t="s">
        <v>441</v>
      </c>
      <c r="B21" s="91" t="s">
        <v>40</v>
      </c>
      <c r="C21" s="91" t="s">
        <v>291</v>
      </c>
      <c r="D21" s="104" t="s">
        <v>27</v>
      </c>
      <c r="E21" s="57">
        <v>65.362146546961355</v>
      </c>
      <c r="F21" s="57">
        <v>0.55315317679558018</v>
      </c>
      <c r="G21" s="57">
        <v>14.302137016574591</v>
      </c>
      <c r="H21" s="57">
        <v>4.4091762430939232</v>
      </c>
      <c r="I21" s="57"/>
      <c r="J21" s="57">
        <v>0.11278259668508291</v>
      </c>
      <c r="K21" s="57">
        <v>1.0770099447513815</v>
      </c>
      <c r="L21" s="57">
        <v>4.141200828729283</v>
      </c>
      <c r="M21" s="57">
        <v>3.4901419889502767</v>
      </c>
      <c r="N21" s="57">
        <v>0.94956961325966871</v>
      </c>
      <c r="O21" s="57">
        <v>9.8811049723756914E-2</v>
      </c>
      <c r="P21" s="57">
        <v>3.15932320441989E-2</v>
      </c>
      <c r="Q21" s="57"/>
      <c r="R21" s="57">
        <v>1.1646132596685087E-2</v>
      </c>
      <c r="S21" s="57"/>
      <c r="T21" s="57">
        <v>6.3567679558011059E-3</v>
      </c>
      <c r="U21" s="57">
        <v>4.6961325966850573</v>
      </c>
      <c r="V21" s="57">
        <f t="shared" si="17"/>
        <v>99.241857734806629</v>
      </c>
      <c r="W21" s="57"/>
      <c r="X21" s="96" t="str">
        <f t="shared" si="18"/>
        <v>dacite</v>
      </c>
      <c r="Y21" s="57">
        <f t="shared" si="19"/>
        <v>69.45382431299555</v>
      </c>
      <c r="Z21" s="57">
        <f t="shared" si="19"/>
        <v>0.58778062822237054</v>
      </c>
      <c r="AA21" s="57">
        <f t="shared" si="19"/>
        <v>15.19745241132601</v>
      </c>
      <c r="AB21" s="57">
        <f>100*(H21/1.11)/(SUM($E21:$G21)+$H21/1.11+SUM($J21:$P21)+$R21+$T21)</f>
        <v>4.2208929500645063</v>
      </c>
      <c r="AC21" s="57">
        <f t="shared" si="20"/>
        <v>0.11984279999282461</v>
      </c>
      <c r="AD21" s="57">
        <f t="shared" si="20"/>
        <v>1.1444308890982866</v>
      </c>
      <c r="AE21" s="57">
        <f t="shared" si="20"/>
        <v>4.4004404689608005</v>
      </c>
      <c r="AF21" s="57">
        <f t="shared" si="20"/>
        <v>3.7086252721795065</v>
      </c>
      <c r="AG21" s="57">
        <f t="shared" si="20"/>
        <v>1.0090127784422065</v>
      </c>
      <c r="AH21" s="57">
        <f t="shared" si="20"/>
        <v>0.10499663261159417</v>
      </c>
      <c r="AI21" s="57">
        <f t="shared" si="20"/>
        <v>3.3570971943232511E-2</v>
      </c>
      <c r="AJ21" s="57">
        <f t="shared" si="21"/>
        <v>1.2375181814368065E-2</v>
      </c>
      <c r="AK21" s="57">
        <f t="shared" si="21"/>
        <v>0</v>
      </c>
      <c r="AL21" s="57">
        <f t="shared" si="21"/>
        <v>6.7547023487590004E-3</v>
      </c>
      <c r="AM21" s="56">
        <f t="shared" ref="AM21:AM24" si="27">SUM(Y21:AL21)</f>
        <v>100.00000000000001</v>
      </c>
      <c r="AN21" s="56"/>
      <c r="AO21" s="57">
        <v>69.45382431299555</v>
      </c>
      <c r="AP21" s="57">
        <v>1.0090127784422065</v>
      </c>
      <c r="AQ21" s="57">
        <f t="shared" si="22"/>
        <v>4.717638050621713</v>
      </c>
      <c r="AR21" s="57">
        <f t="shared" si="23"/>
        <v>0.78669863676357998</v>
      </c>
      <c r="AS21" s="57">
        <f t="shared" si="24"/>
        <v>1.0002594295440581</v>
      </c>
      <c r="AT21" s="57">
        <f t="shared" si="25"/>
        <v>2.1128127972530004</v>
      </c>
      <c r="AU21" s="99">
        <f t="shared" ref="AU21:AU24" si="28">AF21+AG21-AE21</f>
        <v>0.3171975816609125</v>
      </c>
      <c r="AV21" s="57">
        <f t="shared" si="26"/>
        <v>3.6754988156891084</v>
      </c>
      <c r="AW21" s="57">
        <v>9.8833013875008593</v>
      </c>
      <c r="AX21" s="57">
        <v>35.041700560617748</v>
      </c>
      <c r="AY21" s="57">
        <v>55.074998051881394</v>
      </c>
      <c r="AZ21" s="57"/>
      <c r="BA21" s="57">
        <v>8.0643221783460408</v>
      </c>
      <c r="BB21" s="57">
        <v>46.996996823435374</v>
      </c>
      <c r="BC21" s="57">
        <v>44.93868099821858</v>
      </c>
    </row>
    <row r="22" spans="1:55" x14ac:dyDescent="0.25">
      <c r="A22" s="91" t="s">
        <v>442</v>
      </c>
      <c r="B22" s="91" t="s">
        <v>39</v>
      </c>
      <c r="C22" s="91" t="s">
        <v>291</v>
      </c>
      <c r="D22" s="104" t="s">
        <v>27</v>
      </c>
      <c r="E22" s="57">
        <v>66.336079324951641</v>
      </c>
      <c r="F22" s="57">
        <v>0.53183806382978727</v>
      </c>
      <c r="G22" s="57">
        <v>14.503840029658285</v>
      </c>
      <c r="H22" s="57">
        <v>3.9890620077369436</v>
      </c>
      <c r="I22" s="57"/>
      <c r="J22" s="57">
        <v>0.11587050805931658</v>
      </c>
      <c r="K22" s="57">
        <v>1.0087681386202449</v>
      </c>
      <c r="L22" s="57">
        <v>4.0764742843326882</v>
      </c>
      <c r="M22" s="57">
        <v>3.6889164461637649</v>
      </c>
      <c r="N22" s="57">
        <v>0.96193285622179248</v>
      </c>
      <c r="O22" s="57">
        <v>9.5446172147001948E-2</v>
      </c>
      <c r="P22" s="57">
        <v>3.7675865248226949E-2</v>
      </c>
      <c r="Q22" s="57"/>
      <c r="R22" s="57">
        <v>1.1672435203094777E-2</v>
      </c>
      <c r="S22" s="57"/>
      <c r="T22" s="57">
        <v>5.588796905222437E-3</v>
      </c>
      <c r="U22" s="57">
        <v>3.9329464861379742</v>
      </c>
      <c r="V22" s="57">
        <f t="shared" si="17"/>
        <v>99.296111415215989</v>
      </c>
      <c r="W22" s="57"/>
      <c r="X22" s="96" t="str">
        <f t="shared" si="18"/>
        <v>dacite</v>
      </c>
      <c r="Y22" s="57">
        <f t="shared" si="19"/>
        <v>69.851089178220704</v>
      </c>
      <c r="Z22" s="57">
        <f t="shared" si="19"/>
        <v>0.56001904850251394</v>
      </c>
      <c r="AA22" s="57">
        <f t="shared" si="19"/>
        <v>15.27236812377058</v>
      </c>
      <c r="AB22" s="57">
        <f>100*(H22/1.11)/(SUM($E22:$G22)+$H22/1.11+SUM($J22:$P22)+$R22+$T22)</f>
        <v>3.7841748157436266</v>
      </c>
      <c r="AC22" s="57">
        <f t="shared" si="20"/>
        <v>0.12201024350458869</v>
      </c>
      <c r="AD22" s="57">
        <f t="shared" si="20"/>
        <v>1.0622206486720458</v>
      </c>
      <c r="AE22" s="57">
        <f t="shared" si="20"/>
        <v>4.2924781154580778</v>
      </c>
      <c r="AF22" s="57">
        <f t="shared" si="20"/>
        <v>3.8843843994721636</v>
      </c>
      <c r="AG22" s="57">
        <f t="shared" si="20"/>
        <v>1.0129036627905648</v>
      </c>
      <c r="AH22" s="57">
        <f t="shared" si="20"/>
        <v>0.10050366482621328</v>
      </c>
      <c r="AI22" s="57">
        <f t="shared" si="20"/>
        <v>3.9672230407663531E-2</v>
      </c>
      <c r="AJ22" s="57">
        <f t="shared" si="21"/>
        <v>1.2290933087926663E-2</v>
      </c>
      <c r="AK22" s="57">
        <f t="shared" si="21"/>
        <v>0</v>
      </c>
      <c r="AL22" s="57">
        <f t="shared" si="21"/>
        <v>5.8849355433464321E-3</v>
      </c>
      <c r="AM22" s="56">
        <f t="shared" si="27"/>
        <v>100.00000000000001</v>
      </c>
      <c r="AN22" s="56"/>
      <c r="AO22" s="57">
        <v>69.851089178220704</v>
      </c>
      <c r="AP22" s="57">
        <v>1.0129036627905648</v>
      </c>
      <c r="AQ22" s="57">
        <f t="shared" si="22"/>
        <v>4.8972880622627279</v>
      </c>
      <c r="AR22" s="57">
        <f t="shared" si="23"/>
        <v>0.78082253987085282</v>
      </c>
      <c r="AS22" s="57">
        <f t="shared" si="24"/>
        <v>0.99880986421841711</v>
      </c>
      <c r="AT22" s="57">
        <f t="shared" si="25"/>
        <v>2.0400316964822394</v>
      </c>
      <c r="AU22" s="99">
        <f t="shared" si="28"/>
        <v>0.60480994680465017</v>
      </c>
      <c r="AV22" s="57">
        <f t="shared" si="26"/>
        <v>3.8349001412144434</v>
      </c>
      <c r="AW22" s="57">
        <v>9.7451050749437069</v>
      </c>
      <c r="AX22" s="57">
        <v>33.594871476075411</v>
      </c>
      <c r="AY22" s="57">
        <v>56.660023448980873</v>
      </c>
      <c r="AZ22" s="57"/>
      <c r="BA22" s="57">
        <v>7.9187163594251357</v>
      </c>
      <c r="BB22" s="57">
        <v>46.04025574396713</v>
      </c>
      <c r="BC22" s="57">
        <v>46.041027896607716</v>
      </c>
    </row>
    <row r="23" spans="1:55" x14ac:dyDescent="0.25">
      <c r="A23" s="91" t="s">
        <v>443</v>
      </c>
      <c r="B23" s="91" t="s">
        <v>39</v>
      </c>
      <c r="C23" s="91" t="s">
        <v>291</v>
      </c>
      <c r="D23" s="104" t="s">
        <v>41</v>
      </c>
      <c r="E23" s="57">
        <v>66.041193632106996</v>
      </c>
      <c r="F23" s="57">
        <v>0.56705293645484933</v>
      </c>
      <c r="G23" s="57">
        <v>14.616582260869562</v>
      </c>
      <c r="H23" s="57">
        <v>4.2195729364548482</v>
      </c>
      <c r="I23" s="57"/>
      <c r="J23" s="57">
        <v>0.11950309030100331</v>
      </c>
      <c r="K23" s="57">
        <v>1.1214380066889629</v>
      </c>
      <c r="L23" s="57">
        <v>4.2064818461538449</v>
      </c>
      <c r="M23" s="57">
        <v>3.6103226354515039</v>
      </c>
      <c r="N23" s="57">
        <v>0.92421558528428061</v>
      </c>
      <c r="O23" s="57">
        <v>0.10459406020066886</v>
      </c>
      <c r="P23" s="57">
        <v>3.5954809364548479E-2</v>
      </c>
      <c r="Q23" s="57"/>
      <c r="R23" s="57">
        <v>1.1282769230769228E-2</v>
      </c>
      <c r="S23" s="57"/>
      <c r="T23" s="57"/>
      <c r="U23" s="57">
        <v>3.8127090301003599</v>
      </c>
      <c r="V23" s="57">
        <f t="shared" si="17"/>
        <v>99.390903598662234</v>
      </c>
      <c r="W23" s="57"/>
      <c r="X23" s="96" t="str">
        <f t="shared" si="18"/>
        <v>rhyolite</v>
      </c>
      <c r="Y23" s="57">
        <f t="shared" si="19"/>
        <v>69.40013322806216</v>
      </c>
      <c r="Z23" s="57">
        <f t="shared" si="19"/>
        <v>0.59589397424516022</v>
      </c>
      <c r="AA23" s="57">
        <f t="shared" si="19"/>
        <v>15.360000333944813</v>
      </c>
      <c r="AB23" s="57">
        <f>100*(H23/1.11)/(SUM($E23:$G23)+$H23/1.11+SUM($J23:$P23)+$R23+$T23)</f>
        <v>3.9947619947634205</v>
      </c>
      <c r="AC23" s="57">
        <f t="shared" si="20"/>
        <v>0.12558117035641733</v>
      </c>
      <c r="AD23" s="57">
        <f t="shared" si="20"/>
        <v>1.1784757783873423</v>
      </c>
      <c r="AE23" s="57">
        <f t="shared" si="20"/>
        <v>4.4204288942859895</v>
      </c>
      <c r="AF23" s="57">
        <f t="shared" si="20"/>
        <v>3.7939482634488688</v>
      </c>
      <c r="AG23" s="57">
        <f t="shared" si="20"/>
        <v>0.97122237231941078</v>
      </c>
      <c r="AH23" s="57">
        <f t="shared" si="20"/>
        <v>0.10991384791175805</v>
      </c>
      <c r="AI23" s="57">
        <f t="shared" si="20"/>
        <v>3.7783516966539595E-2</v>
      </c>
      <c r="AJ23" s="57">
        <f t="shared" si="21"/>
        <v>1.1856625308119569E-2</v>
      </c>
      <c r="AK23" s="57">
        <f t="shared" si="21"/>
        <v>0</v>
      </c>
      <c r="AL23" s="57">
        <f t="shared" si="21"/>
        <v>0</v>
      </c>
      <c r="AM23" s="56">
        <f t="shared" si="27"/>
        <v>99.999999999999986</v>
      </c>
      <c r="AN23" s="56"/>
      <c r="AO23" s="57">
        <v>69.40013322806216</v>
      </c>
      <c r="AP23" s="57">
        <v>0.97122237231941078</v>
      </c>
      <c r="AQ23" s="57">
        <f t="shared" si="22"/>
        <v>4.7651706357682793</v>
      </c>
      <c r="AR23" s="57">
        <f t="shared" si="23"/>
        <v>0.77219763906780736</v>
      </c>
      <c r="AS23" s="57">
        <f t="shared" si="24"/>
        <v>1.0020021425200065</v>
      </c>
      <c r="AT23" s="57">
        <f t="shared" si="25"/>
        <v>2.1062874609870805</v>
      </c>
      <c r="AU23" s="99">
        <f t="shared" si="28"/>
        <v>0.34474174148228975</v>
      </c>
      <c r="AV23" s="57">
        <f t="shared" si="26"/>
        <v>3.9063641567362226</v>
      </c>
      <c r="AW23" s="57">
        <v>9.4181923558622636</v>
      </c>
      <c r="AX23" s="57">
        <v>34.802072647724543</v>
      </c>
      <c r="AY23" s="57">
        <v>55.77973499641319</v>
      </c>
      <c r="AZ23" s="57"/>
      <c r="BA23" s="57">
        <v>7.7413503373582753</v>
      </c>
      <c r="BB23" s="57">
        <v>46.41009889870854</v>
      </c>
      <c r="BC23" s="57">
        <v>45.848550763933183</v>
      </c>
    </row>
    <row r="24" spans="1:55" x14ac:dyDescent="0.25">
      <c r="A24" s="91" t="s">
        <v>444</v>
      </c>
      <c r="B24" s="91" t="s">
        <v>39</v>
      </c>
      <c r="C24" s="91" t="s">
        <v>292</v>
      </c>
      <c r="D24" s="104" t="s">
        <v>27</v>
      </c>
      <c r="E24" s="57">
        <v>63.382706443121705</v>
      </c>
      <c r="F24" s="57">
        <v>0.54945429497354503</v>
      </c>
      <c r="G24" s="57">
        <v>14.326021826719579</v>
      </c>
      <c r="H24" s="57">
        <v>6.1289915502645522</v>
      </c>
      <c r="I24" s="57"/>
      <c r="J24" s="57">
        <v>0.12619923280423281</v>
      </c>
      <c r="K24" s="57">
        <v>2.3567950542328053</v>
      </c>
      <c r="L24" s="57">
        <v>5.2087904365079387</v>
      </c>
      <c r="M24" s="57">
        <v>3.3481709748677257</v>
      </c>
      <c r="N24" s="57">
        <v>0.84770969973544996</v>
      </c>
      <c r="O24" s="57">
        <v>7.1438128306878318E-2</v>
      </c>
      <c r="P24" s="57">
        <v>2.9101894179894186E-2</v>
      </c>
      <c r="Q24" s="57"/>
      <c r="R24" s="57">
        <v>2.1572851851851857E-2</v>
      </c>
      <c r="S24" s="57"/>
      <c r="T24" s="57"/>
      <c r="U24" s="57">
        <v>3.4391534391534142</v>
      </c>
      <c r="V24" s="57">
        <f t="shared" si="17"/>
        <v>99.836105826719589</v>
      </c>
      <c r="W24" s="57"/>
      <c r="X24" s="96" t="str">
        <f t="shared" si="18"/>
        <v>dacite</v>
      </c>
      <c r="Y24" s="57">
        <f t="shared" si="19"/>
        <v>66.168689593474284</v>
      </c>
      <c r="Z24" s="57">
        <f t="shared" si="19"/>
        <v>0.57360552633598039</v>
      </c>
      <c r="AA24" s="57">
        <f t="shared" si="19"/>
        <v>14.955721277257249</v>
      </c>
      <c r="AB24" s="57">
        <f>100*(H24/1.11)/(SUM($E24:$G24)+$H24/1.11+SUM($J24:$P24)+$R24+$T24)</f>
        <v>5.7643162297074051</v>
      </c>
      <c r="AC24" s="57">
        <f t="shared" si="20"/>
        <v>0.13174631269258569</v>
      </c>
      <c r="AD24" s="57">
        <f t="shared" si="20"/>
        <v>2.4603878428402006</v>
      </c>
      <c r="AE24" s="57">
        <f t="shared" si="20"/>
        <v>5.4377425151455272</v>
      </c>
      <c r="AF24" s="57">
        <f t="shared" si="20"/>
        <v>3.4953396340169176</v>
      </c>
      <c r="AG24" s="57">
        <f t="shared" si="20"/>
        <v>0.88497072994994153</v>
      </c>
      <c r="AH24" s="57">
        <f t="shared" si="20"/>
        <v>7.4578187053569583E-2</v>
      </c>
      <c r="AI24" s="57">
        <f t="shared" si="20"/>
        <v>3.0381066234518993E-2</v>
      </c>
      <c r="AJ24" s="57">
        <f t="shared" si="21"/>
        <v>2.2521085291808317E-2</v>
      </c>
      <c r="AK24" s="57">
        <f t="shared" si="21"/>
        <v>0</v>
      </c>
      <c r="AL24" s="57">
        <f t="shared" si="21"/>
        <v>0</v>
      </c>
      <c r="AM24" s="56">
        <f t="shared" si="27"/>
        <v>100.00000000000001</v>
      </c>
      <c r="AN24" s="56"/>
      <c r="AO24" s="57">
        <v>66.168689593474284</v>
      </c>
      <c r="AP24" s="57">
        <v>0.88497072994994153</v>
      </c>
      <c r="AQ24" s="57">
        <f t="shared" si="22"/>
        <v>4.380310363966859</v>
      </c>
      <c r="AR24" s="57">
        <f t="shared" si="23"/>
        <v>0.70085393697598475</v>
      </c>
      <c r="AS24" s="57">
        <f t="shared" si="24"/>
        <v>0.90125533785612721</v>
      </c>
      <c r="AT24" s="57">
        <f t="shared" si="25"/>
        <v>2.2295782764460519</v>
      </c>
      <c r="AU24" s="99">
        <f t="shared" si="28"/>
        <v>-1.0574321511786682</v>
      </c>
      <c r="AV24" s="57">
        <f t="shared" si="26"/>
        <v>3.9496669389445591</v>
      </c>
      <c r="AW24" s="57">
        <v>8.2971367280809893</v>
      </c>
      <c r="AX24" s="57">
        <v>42.017910005086975</v>
      </c>
      <c r="AY24" s="57">
        <v>49.684953266832046</v>
      </c>
      <c r="AZ24" s="57"/>
      <c r="BA24" s="57">
        <v>8.2999861707991922</v>
      </c>
      <c r="BB24" s="57">
        <v>41.997997516051676</v>
      </c>
      <c r="BC24" s="57">
        <v>49.70201631314913</v>
      </c>
    </row>
    <row r="25" spans="1:55" x14ac:dyDescent="0.25">
      <c r="A25" s="91" t="s">
        <v>42</v>
      </c>
      <c r="B25" s="91" t="s">
        <v>27</v>
      </c>
      <c r="D25" s="104" t="s">
        <v>27</v>
      </c>
      <c r="E25" s="57">
        <v>67.78</v>
      </c>
      <c r="F25" s="57">
        <v>0.43</v>
      </c>
      <c r="G25" s="57">
        <v>14.54</v>
      </c>
      <c r="H25" s="57">
        <v>1.37</v>
      </c>
      <c r="I25" s="57">
        <v>3.68</v>
      </c>
      <c r="J25" s="57">
        <v>0.12</v>
      </c>
      <c r="K25" s="57">
        <v>1.68</v>
      </c>
      <c r="L25" s="57">
        <v>4.59</v>
      </c>
      <c r="M25" s="57">
        <v>4</v>
      </c>
      <c r="N25" s="57">
        <v>0.84</v>
      </c>
      <c r="O25" s="57">
        <v>7.0000000000000007E-2</v>
      </c>
      <c r="P25" s="96"/>
      <c r="Q25" s="96"/>
      <c r="R25" s="96"/>
      <c r="S25" s="96"/>
      <c r="T25" s="96"/>
      <c r="U25" s="96"/>
      <c r="V25" s="57">
        <f>SUM(E25:U25)</f>
        <v>99.100000000000023</v>
      </c>
      <c r="W25" s="57"/>
      <c r="X25" s="96" t="str">
        <f t="shared" si="18"/>
        <v>dacite</v>
      </c>
      <c r="Y25" s="57">
        <f>100*E25/(SUM($E25:$G25)+$H25/1.11+SUM($I25:$P25)+$R25+$T25)</f>
        <v>68.48938965118893</v>
      </c>
      <c r="Z25" s="57">
        <f>100*F25/(SUM($E25:$G25)+$H25/1.11+SUM($I25:$P25)+$R25+$T25)</f>
        <v>0.43450040646224908</v>
      </c>
      <c r="AA25" s="57">
        <f>100*G25/(SUM($E25:$G25)+$H25/1.11+SUM($I25:$P25)+$R25+$T25)</f>
        <v>14.692176534793258</v>
      </c>
      <c r="AB25" s="57">
        <f>100*(H25/1.11+I25)/(SUM($E25:$G25)+$H25/1.11+SUM($I25:$P25)+$R25+$T25)</f>
        <v>4.9656669121522645</v>
      </c>
      <c r="AC25" s="57">
        <f t="shared" ref="AC25:AI25" si="29">100*J25/(SUM($E25:$G25)+$H25/1.11+SUM($I25:$P25)+$R25+$T25)</f>
        <v>0.12125592738481369</v>
      </c>
      <c r="AD25" s="57">
        <f t="shared" si="29"/>
        <v>1.6975829833873917</v>
      </c>
      <c r="AE25" s="57">
        <f t="shared" si="29"/>
        <v>4.638039222469124</v>
      </c>
      <c r="AF25" s="57">
        <f t="shared" si="29"/>
        <v>4.0418642461604559</v>
      </c>
      <c r="AG25" s="57">
        <f t="shared" si="29"/>
        <v>0.84879149169369583</v>
      </c>
      <c r="AH25" s="57">
        <f t="shared" si="29"/>
        <v>7.0732624307807995E-2</v>
      </c>
      <c r="AI25" s="57">
        <f t="shared" si="29"/>
        <v>0</v>
      </c>
      <c r="AJ25" s="57">
        <f>100*R25/(SUM($E25:$G25)+$H25/1.11+SUM($I25:$P25)+$R25+$T25)</f>
        <v>0</v>
      </c>
      <c r="AK25" s="57">
        <f>100*S25/(SUM($E25:$G25)+$H25/1.11+SUM($I25:$P25)+$R25+$T25)</f>
        <v>0</v>
      </c>
      <c r="AL25" s="57">
        <f>100*T25/(SUM($E25:$G25)+$H25/1.11+SUM($I25:$P25)+$R25+$T25)</f>
        <v>0</v>
      </c>
      <c r="AM25" s="56">
        <f>SUM(Y25:AL25)</f>
        <v>99.999999999999986</v>
      </c>
      <c r="AN25" s="56"/>
      <c r="AO25" s="57">
        <f>Y25</f>
        <v>68.48938965118893</v>
      </c>
      <c r="AP25" s="57">
        <f>AG25</f>
        <v>0.84879149169369583</v>
      </c>
      <c r="AQ25" s="57">
        <f>AF25+AG25</f>
        <v>4.8906557378541518</v>
      </c>
      <c r="AR25" s="57">
        <f>AB25/(AB25+AD25)</f>
        <v>0.74523197988961143</v>
      </c>
      <c r="AS25" s="57">
        <f>(AA25/AA$4)/(AE25/AE$4+AF25/AF$4+AG25/AG$4)</f>
        <v>0.91824572086473266</v>
      </c>
      <c r="AT25" s="57">
        <f>(AA25/AA$4)/(AF25/AF$4+AG25/AG$4)</f>
        <v>1.9414145164605126</v>
      </c>
      <c r="AU25" s="99">
        <f>AF25+AG25-AE25</f>
        <v>0.25261651538502772</v>
      </c>
      <c r="AV25" s="57">
        <f>AF25/AG25</f>
        <v>4.761904761904761</v>
      </c>
      <c r="AW25" s="57">
        <v>7.8654007154218961</v>
      </c>
      <c r="AX25" s="57">
        <v>35.349064165556747</v>
      </c>
      <c r="AY25" s="57">
        <v>56.785535119021361</v>
      </c>
      <c r="AZ25" s="57"/>
      <c r="BA25" s="57">
        <v>7.0826608917814511</v>
      </c>
      <c r="BB25" s="57">
        <v>41.782920995510686</v>
      </c>
      <c r="BC25" s="57">
        <v>51.134418112707856</v>
      </c>
    </row>
    <row r="26" spans="1:55" x14ac:dyDescent="0.25">
      <c r="AV26" s="57"/>
      <c r="AW26" s="57"/>
      <c r="AX26" s="57"/>
      <c r="AY26" s="57"/>
      <c r="AZ26" s="57"/>
      <c r="BA26" s="57"/>
      <c r="BB26" s="57"/>
      <c r="BC26" s="57"/>
    </row>
    <row r="27" spans="1:55" x14ac:dyDescent="0.25">
      <c r="A27" s="7" t="s">
        <v>309</v>
      </c>
      <c r="AO27" s="57"/>
      <c r="AP27" s="57"/>
      <c r="AV27" s="57"/>
      <c r="AW27" s="57"/>
      <c r="AX27" s="57"/>
      <c r="AY27" s="57"/>
      <c r="AZ27" s="57"/>
      <c r="BA27" s="57"/>
      <c r="BB27" s="57"/>
      <c r="BC27" s="57"/>
    </row>
    <row r="28" spans="1:55" x14ac:dyDescent="0.25">
      <c r="A28" s="96" t="s">
        <v>38</v>
      </c>
      <c r="B28" s="96" t="s">
        <v>39</v>
      </c>
      <c r="D28" s="100" t="s">
        <v>27</v>
      </c>
      <c r="E28" s="56">
        <v>63.15</v>
      </c>
      <c r="F28" s="56">
        <v>0.56999999999999995</v>
      </c>
      <c r="G28" s="56">
        <v>16.71</v>
      </c>
      <c r="H28" s="56">
        <v>2.31</v>
      </c>
      <c r="I28" s="56">
        <v>1.77</v>
      </c>
      <c r="J28" s="56">
        <v>0.16</v>
      </c>
      <c r="K28" s="56">
        <v>1.37</v>
      </c>
      <c r="L28" s="56">
        <v>3.97</v>
      </c>
      <c r="M28" s="56">
        <v>3.77</v>
      </c>
      <c r="N28" s="56">
        <v>1.06</v>
      </c>
      <c r="O28" s="56">
        <v>0.21</v>
      </c>
      <c r="Q28" s="56">
        <v>0.16</v>
      </c>
      <c r="U28" s="56">
        <v>4.07</v>
      </c>
      <c r="V28" s="57">
        <f t="shared" ref="V28:V34" si="30">SUM(E28:U28)</f>
        <v>99.28</v>
      </c>
      <c r="W28" s="57"/>
      <c r="X28" s="96" t="str">
        <f t="shared" ref="X28:X34" si="31">D28</f>
        <v>dacite</v>
      </c>
      <c r="Y28" s="57">
        <f t="shared" ref="Y28:AA34" si="32">100*E28/(SUM($E28:$G28)+$H28/1.11+SUM($I28:$P28)+$R28+$T28)</f>
        <v>66.599114121047322</v>
      </c>
      <c r="Z28" s="57">
        <f t="shared" si="32"/>
        <v>0.60113214646075952</v>
      </c>
      <c r="AA28" s="57">
        <f t="shared" si="32"/>
        <v>17.622663451507531</v>
      </c>
      <c r="AB28" s="57">
        <f t="shared" ref="AB28:AB34" si="33">100*(H28/1.11+I28)/(SUM($E28:$G28)+$H28/1.11+SUM($I28:$P28)+$R28+$T28)</f>
        <v>4.0614186604643736</v>
      </c>
      <c r="AC28" s="57">
        <f t="shared" ref="AC28:AI34" si="34">100*J28/(SUM($E28:$G28)+$H28/1.11+SUM($I28:$P28)+$R28+$T28)</f>
        <v>0.16873884812933604</v>
      </c>
      <c r="AD28" s="57">
        <f t="shared" si="34"/>
        <v>1.4448263871074398</v>
      </c>
      <c r="AE28" s="57">
        <f t="shared" si="34"/>
        <v>4.1868326692091502</v>
      </c>
      <c r="AF28" s="57">
        <f t="shared" si="34"/>
        <v>3.9759091090474801</v>
      </c>
      <c r="AG28" s="57">
        <f t="shared" si="34"/>
        <v>1.1178948688568513</v>
      </c>
      <c r="AH28" s="57">
        <f t="shared" si="34"/>
        <v>0.22146973816975354</v>
      </c>
      <c r="AI28" s="57">
        <f t="shared" si="34"/>
        <v>0</v>
      </c>
      <c r="AJ28" s="57">
        <f t="shared" ref="AJ28:AL34" si="35">100*R28/(SUM($E28:$G28)+$H28/1.11+SUM($I28:$P28)+$R28+$T28)</f>
        <v>0</v>
      </c>
      <c r="AK28" s="57">
        <f t="shared" si="35"/>
        <v>0</v>
      </c>
      <c r="AL28" s="57">
        <f t="shared" si="35"/>
        <v>0</v>
      </c>
      <c r="AM28" s="56">
        <f t="shared" ref="AM28:AM34" si="36">SUM(Y28:AL28)</f>
        <v>100</v>
      </c>
      <c r="AO28" s="57">
        <f t="shared" ref="AO28:AO34" si="37">Y28</f>
        <v>66.599114121047322</v>
      </c>
      <c r="AP28" s="57">
        <f t="shared" ref="AP28:AP34" si="38">AG28</f>
        <v>1.1178948688568513</v>
      </c>
      <c r="AQ28" s="57">
        <f t="shared" ref="AQ28:AQ34" si="39">AF28+AG28</f>
        <v>5.0938039779043311</v>
      </c>
      <c r="AR28" s="57">
        <f t="shared" ref="AR28:AR34" si="40">AB28/(AB28+AD28)</f>
        <v>0.73760223625634125</v>
      </c>
      <c r="AS28" s="57">
        <f t="shared" ref="AS28:AS34" si="41">(AA28/AA$4)/(AE28/AE$4+AF28/AF$4+AG28/AG$4)</f>
        <v>1.1471077171054733</v>
      </c>
      <c r="AT28" s="57">
        <f t="shared" ref="AT28:AT34" si="42">(AA28/AA$4)/(AF28/AF$4+AG28/AG$4)</f>
        <v>2.2737332676199973</v>
      </c>
      <c r="AU28" s="99">
        <f t="shared" ref="AU28:AU34" si="43">AF28+AG28-AE28</f>
        <v>0.90697130869518094</v>
      </c>
      <c r="AV28" s="57">
        <f t="shared" ref="AV28:AV34" si="44">AF28/AG28</f>
        <v>3.5566037735849054</v>
      </c>
      <c r="AW28" s="57">
        <v>10.732750942228954</v>
      </c>
      <c r="AX28" s="57">
        <v>31.393355586877924</v>
      </c>
      <c r="AY28" s="57">
        <v>57.873893470893137</v>
      </c>
      <c r="AZ28" s="57"/>
      <c r="BA28" s="57">
        <v>9.1879092732011252</v>
      </c>
      <c r="BB28" s="57">
        <v>41.268401009254532</v>
      </c>
      <c r="BC28" s="57">
        <v>49.543689717544353</v>
      </c>
    </row>
    <row r="29" spans="1:55" x14ac:dyDescent="0.25">
      <c r="A29" s="96" t="s">
        <v>46</v>
      </c>
      <c r="B29" s="96" t="s">
        <v>43</v>
      </c>
      <c r="D29" s="100" t="s">
        <v>33</v>
      </c>
      <c r="E29" s="56">
        <v>61.13</v>
      </c>
      <c r="F29" s="56">
        <v>1.1000000000000001</v>
      </c>
      <c r="G29" s="56">
        <v>16.940000000000001</v>
      </c>
      <c r="H29" s="56">
        <v>4.1100000000000003</v>
      </c>
      <c r="I29" s="56">
        <v>3.07</v>
      </c>
      <c r="J29" s="56">
        <v>0.17</v>
      </c>
      <c r="K29" s="56">
        <v>2.12</v>
      </c>
      <c r="L29" s="56">
        <v>5.52</v>
      </c>
      <c r="M29" s="56">
        <v>3.23</v>
      </c>
      <c r="N29" s="56">
        <v>0.82</v>
      </c>
      <c r="O29" s="56">
        <v>0.13</v>
      </c>
      <c r="Q29" s="56">
        <v>0.09</v>
      </c>
      <c r="U29" s="56">
        <v>0.77</v>
      </c>
      <c r="V29" s="57">
        <f t="shared" si="30"/>
        <v>99.199999999999989</v>
      </c>
      <c r="W29" s="57"/>
      <c r="X29" s="96" t="str">
        <f t="shared" si="31"/>
        <v>andesite</v>
      </c>
      <c r="Y29" s="57">
        <f t="shared" si="32"/>
        <v>62.420415563914538</v>
      </c>
      <c r="Z29" s="57">
        <f t="shared" si="32"/>
        <v>1.1232203029659087</v>
      </c>
      <c r="AA29" s="57">
        <f t="shared" si="32"/>
        <v>17.297592665674994</v>
      </c>
      <c r="AB29" s="57">
        <f t="shared" si="33"/>
        <v>6.9156701651161425</v>
      </c>
      <c r="AC29" s="57">
        <f t="shared" si="34"/>
        <v>0.17358859227654952</v>
      </c>
      <c r="AD29" s="57">
        <f t="shared" si="34"/>
        <v>2.1647518566252058</v>
      </c>
      <c r="AE29" s="57">
        <f t="shared" si="34"/>
        <v>5.6365237021561958</v>
      </c>
      <c r="AF29" s="57">
        <f t="shared" si="34"/>
        <v>3.2981832532544408</v>
      </c>
      <c r="AG29" s="57">
        <f t="shared" si="34"/>
        <v>0.83730968039276821</v>
      </c>
      <c r="AH29" s="57">
        <f t="shared" si="34"/>
        <v>0.13274421762324376</v>
      </c>
      <c r="AI29" s="57">
        <f t="shared" si="34"/>
        <v>0</v>
      </c>
      <c r="AJ29" s="57">
        <f t="shared" si="35"/>
        <v>0</v>
      </c>
      <c r="AK29" s="57">
        <f t="shared" si="35"/>
        <v>0</v>
      </c>
      <c r="AL29" s="57">
        <f t="shared" si="35"/>
        <v>0</v>
      </c>
      <c r="AM29" s="56">
        <f t="shared" si="36"/>
        <v>99.999999999999972</v>
      </c>
      <c r="AO29" s="57">
        <f t="shared" si="37"/>
        <v>62.420415563914538</v>
      </c>
      <c r="AP29" s="57">
        <f t="shared" si="38"/>
        <v>0.83730968039276821</v>
      </c>
      <c r="AQ29" s="57">
        <f t="shared" si="39"/>
        <v>4.1354929336472086</v>
      </c>
      <c r="AR29" s="57">
        <f t="shared" si="40"/>
        <v>0.76160228550588083</v>
      </c>
      <c r="AS29" s="57">
        <f t="shared" si="41"/>
        <v>1.0432925303115304</v>
      </c>
      <c r="AT29" s="57">
        <f t="shared" si="42"/>
        <v>2.7317949709677509</v>
      </c>
      <c r="AU29" s="99">
        <f t="shared" si="43"/>
        <v>-1.5010307685089872</v>
      </c>
      <c r="AV29" s="57">
        <f t="shared" si="44"/>
        <v>3.9390243902439028</v>
      </c>
      <c r="AW29" s="57">
        <v>8.0339620152557174</v>
      </c>
      <c r="AX29" s="57">
        <v>43.986660583643946</v>
      </c>
      <c r="AY29" s="57">
        <v>47.979377401100329</v>
      </c>
      <c r="AZ29" s="57"/>
      <c r="BA29" s="57">
        <v>8.5763379131042878</v>
      </c>
      <c r="BB29" s="57">
        <v>40.205178271460554</v>
      </c>
      <c r="BC29" s="57">
        <v>51.218483815435164</v>
      </c>
    </row>
    <row r="30" spans="1:55" x14ac:dyDescent="0.25">
      <c r="A30" s="96" t="s">
        <v>38</v>
      </c>
      <c r="B30" s="96" t="s">
        <v>43</v>
      </c>
      <c r="D30" s="100" t="s">
        <v>27</v>
      </c>
      <c r="E30" s="56">
        <v>62.67</v>
      </c>
      <c r="F30" s="56">
        <v>0.43</v>
      </c>
      <c r="G30" s="56">
        <v>15.04</v>
      </c>
      <c r="H30" s="56">
        <v>2.21</v>
      </c>
      <c r="I30" s="56">
        <v>1.56</v>
      </c>
      <c r="J30" s="56">
        <v>0.05</v>
      </c>
      <c r="K30" s="56">
        <v>0.96</v>
      </c>
      <c r="L30" s="56">
        <v>4.01</v>
      </c>
      <c r="M30" s="56">
        <v>2.97</v>
      </c>
      <c r="N30" s="56">
        <v>0.46</v>
      </c>
      <c r="Q30" s="56">
        <v>0.02</v>
      </c>
      <c r="U30" s="56">
        <v>3.98</v>
      </c>
      <c r="V30" s="57">
        <f t="shared" si="30"/>
        <v>94.359999999999985</v>
      </c>
      <c r="W30" s="57"/>
      <c r="X30" s="96" t="str">
        <f t="shared" si="31"/>
        <v>dacite</v>
      </c>
      <c r="Y30" s="57">
        <f t="shared" si="32"/>
        <v>69.524418703432559</v>
      </c>
      <c r="Z30" s="57">
        <f t="shared" si="32"/>
        <v>0.4770304777800542</v>
      </c>
      <c r="AA30" s="57">
        <f t="shared" si="32"/>
        <v>16.684972990260501</v>
      </c>
      <c r="AB30" s="57">
        <f t="shared" si="33"/>
        <v>3.9393742535467462</v>
      </c>
      <c r="AC30" s="57">
        <f t="shared" si="34"/>
        <v>5.5468660206983052E-2</v>
      </c>
      <c r="AD30" s="57">
        <f t="shared" si="34"/>
        <v>1.0649982759740746</v>
      </c>
      <c r="AE30" s="57">
        <f t="shared" si="34"/>
        <v>4.4485865486000407</v>
      </c>
      <c r="AF30" s="57">
        <f t="shared" si="34"/>
        <v>3.2948384162947932</v>
      </c>
      <c r="AG30" s="57">
        <f t="shared" si="34"/>
        <v>0.51031167390424403</v>
      </c>
      <c r="AH30" s="57">
        <f t="shared" si="34"/>
        <v>0</v>
      </c>
      <c r="AI30" s="57">
        <f t="shared" si="34"/>
        <v>0</v>
      </c>
      <c r="AJ30" s="57">
        <f t="shared" si="35"/>
        <v>0</v>
      </c>
      <c r="AK30" s="57">
        <f t="shared" si="35"/>
        <v>0</v>
      </c>
      <c r="AL30" s="57">
        <f t="shared" si="35"/>
        <v>0</v>
      </c>
      <c r="AM30" s="56">
        <f t="shared" si="36"/>
        <v>99.999999999999986</v>
      </c>
      <c r="AO30" s="57">
        <f t="shared" si="37"/>
        <v>69.524418703432559</v>
      </c>
      <c r="AP30" s="57">
        <f t="shared" si="38"/>
        <v>0.51031167390424403</v>
      </c>
      <c r="AQ30" s="57">
        <f t="shared" si="39"/>
        <v>3.8051500901990374</v>
      </c>
      <c r="AR30" s="57">
        <f t="shared" si="40"/>
        <v>0.7871864515098258</v>
      </c>
      <c r="AS30" s="57">
        <f t="shared" si="41"/>
        <v>1.1866503215008459</v>
      </c>
      <c r="AT30" s="57">
        <f t="shared" si="42"/>
        <v>2.7936266936548613</v>
      </c>
      <c r="AU30" s="99">
        <f t="shared" si="43"/>
        <v>-0.64343645840100328</v>
      </c>
      <c r="AV30" s="57">
        <f t="shared" si="44"/>
        <v>6.4565217391304355</v>
      </c>
      <c r="AW30" s="57">
        <v>5.5232439513437726</v>
      </c>
      <c r="AX30" s="57">
        <v>40.410162558608725</v>
      </c>
      <c r="AY30" s="57">
        <v>54.066593490047502</v>
      </c>
      <c r="AZ30" s="57"/>
      <c r="BA30" s="57">
        <v>4.1726336274623534</v>
      </c>
      <c r="BB30" s="57">
        <v>54.981789369910011</v>
      </c>
      <c r="BC30" s="57">
        <v>40.845577002627628</v>
      </c>
    </row>
    <row r="31" spans="1:55" x14ac:dyDescent="0.25">
      <c r="A31" s="96" t="s">
        <v>44</v>
      </c>
      <c r="B31" s="96" t="s">
        <v>45</v>
      </c>
      <c r="D31" s="100" t="s">
        <v>27</v>
      </c>
      <c r="E31" s="56">
        <v>63.46</v>
      </c>
      <c r="F31" s="56">
        <v>0.62</v>
      </c>
      <c r="G31" s="56">
        <v>15.73</v>
      </c>
      <c r="H31" s="56">
        <v>3.2</v>
      </c>
      <c r="I31" s="56">
        <v>3.11</v>
      </c>
      <c r="J31" s="56">
        <v>0.17</v>
      </c>
      <c r="K31" s="56">
        <v>2.12</v>
      </c>
      <c r="L31" s="56">
        <v>5.52</v>
      </c>
      <c r="M31" s="56">
        <v>4.58</v>
      </c>
      <c r="N31" s="56">
        <v>1.2</v>
      </c>
      <c r="O31" s="56">
        <v>0.09</v>
      </c>
      <c r="Q31" s="56">
        <v>0.02</v>
      </c>
      <c r="U31" s="56">
        <v>0.25</v>
      </c>
      <c r="V31" s="57">
        <f t="shared" si="30"/>
        <v>100.07000000000001</v>
      </c>
      <c r="W31" s="57"/>
      <c r="X31" s="96" t="str">
        <f t="shared" si="31"/>
        <v>dacite</v>
      </c>
      <c r="Y31" s="57">
        <f t="shared" si="32"/>
        <v>63.78986832811114</v>
      </c>
      <c r="Z31" s="57">
        <f t="shared" si="32"/>
        <v>0.62322279173383088</v>
      </c>
      <c r="AA31" s="57">
        <f t="shared" si="32"/>
        <v>15.811765345117999</v>
      </c>
      <c r="AB31" s="57">
        <f t="shared" si="33"/>
        <v>6.0240341948454175</v>
      </c>
      <c r="AC31" s="57">
        <f t="shared" si="34"/>
        <v>0.17088366870121169</v>
      </c>
      <c r="AD31" s="57">
        <f t="shared" si="34"/>
        <v>2.1310198685092279</v>
      </c>
      <c r="AE31" s="57">
        <f t="shared" si="34"/>
        <v>5.5486932425334619</v>
      </c>
      <c r="AF31" s="57">
        <f t="shared" si="34"/>
        <v>4.6038070744208799</v>
      </c>
      <c r="AG31" s="57">
        <f t="shared" si="34"/>
        <v>1.2062376614203179</v>
      </c>
      <c r="AH31" s="57">
        <f t="shared" si="34"/>
        <v>9.0467824606523833E-2</v>
      </c>
      <c r="AI31" s="57">
        <f t="shared" si="34"/>
        <v>0</v>
      </c>
      <c r="AJ31" s="57">
        <f t="shared" si="35"/>
        <v>0</v>
      </c>
      <c r="AK31" s="57">
        <f t="shared" si="35"/>
        <v>0</v>
      </c>
      <c r="AL31" s="57">
        <f t="shared" si="35"/>
        <v>0</v>
      </c>
      <c r="AM31" s="56">
        <f t="shared" si="36"/>
        <v>100.00000000000001</v>
      </c>
      <c r="AO31" s="57">
        <f t="shared" si="37"/>
        <v>63.78986832811114</v>
      </c>
      <c r="AP31" s="57">
        <f t="shared" si="38"/>
        <v>1.2062376614203179</v>
      </c>
      <c r="AQ31" s="57">
        <f t="shared" si="39"/>
        <v>5.8100447358411973</v>
      </c>
      <c r="AR31" s="57">
        <f t="shared" si="40"/>
        <v>0.73868721752745603</v>
      </c>
      <c r="AS31" s="57">
        <f t="shared" si="41"/>
        <v>0.83363481693858166</v>
      </c>
      <c r="AT31" s="57">
        <f t="shared" si="42"/>
        <v>1.7807880886572134</v>
      </c>
      <c r="AU31" s="99">
        <f t="shared" si="43"/>
        <v>0.26135149330773544</v>
      </c>
      <c r="AV31" s="57">
        <f t="shared" si="44"/>
        <v>3.8166666666666669</v>
      </c>
      <c r="AW31" s="57">
        <v>9.4655650236909654</v>
      </c>
      <c r="AX31" s="57">
        <v>35.761383175241342</v>
      </c>
      <c r="AY31" s="57">
        <v>54.773051801067687</v>
      </c>
      <c r="AZ31" s="57"/>
      <c r="BA31" s="57">
        <v>11.258203450619325</v>
      </c>
      <c r="BB31" s="57">
        <v>23.595536474640973</v>
      </c>
      <c r="BC31" s="57">
        <v>65.1462600747397</v>
      </c>
    </row>
    <row r="32" spans="1:55" x14ac:dyDescent="0.25">
      <c r="A32" s="105" t="s">
        <v>440</v>
      </c>
      <c r="B32" s="59" t="s">
        <v>39</v>
      </c>
      <c r="C32" s="96" t="s">
        <v>290</v>
      </c>
      <c r="D32" s="100" t="s">
        <v>41</v>
      </c>
      <c r="E32" s="57">
        <v>74.5522098509052</v>
      </c>
      <c r="F32" s="57">
        <v>0.43702780617678355</v>
      </c>
      <c r="G32" s="57">
        <v>12.058725069222568</v>
      </c>
      <c r="I32" s="106">
        <v>2.6392332796054863</v>
      </c>
      <c r="J32" s="57">
        <v>8.0385686900958417E-2</v>
      </c>
      <c r="K32" s="57">
        <v>0.63538583067092613</v>
      </c>
      <c r="L32" s="57">
        <v>2.3393404206602755</v>
      </c>
      <c r="M32" s="57">
        <v>3.7836964110756099</v>
      </c>
      <c r="N32" s="57">
        <v>1.5831778700745462</v>
      </c>
      <c r="O32" s="57">
        <v>4.5425047923322658E-2</v>
      </c>
      <c r="P32" s="57">
        <v>4.2977406815761413E-2</v>
      </c>
      <c r="R32" s="57">
        <v>7.5807507987220388E-3</v>
      </c>
      <c r="U32" s="57">
        <v>0.90521831735895786</v>
      </c>
      <c r="V32" s="57">
        <f t="shared" si="30"/>
        <v>99.110383748189122</v>
      </c>
      <c r="W32" s="57"/>
      <c r="X32" s="96" t="str">
        <f t="shared" si="31"/>
        <v>rhyolite</v>
      </c>
      <c r="Y32" s="57">
        <f t="shared" si="32"/>
        <v>75.914754100603105</v>
      </c>
      <c r="Z32" s="57">
        <f t="shared" si="32"/>
        <v>0.44501509086566304</v>
      </c>
      <c r="AA32" s="57">
        <f t="shared" si="32"/>
        <v>12.27911486765532</v>
      </c>
      <c r="AB32" s="57">
        <f t="shared" si="33"/>
        <v>2.6874689004667522</v>
      </c>
      <c r="AC32" s="57">
        <f t="shared" si="34"/>
        <v>8.1854845973022949E-2</v>
      </c>
      <c r="AD32" s="57">
        <f t="shared" si="34"/>
        <v>0.64699838128011089</v>
      </c>
      <c r="AE32" s="57">
        <f t="shared" si="34"/>
        <v>2.3820950867477197</v>
      </c>
      <c r="AF32" s="57">
        <f t="shared" si="34"/>
        <v>3.8528486709190659</v>
      </c>
      <c r="AG32" s="57">
        <f t="shared" si="34"/>
        <v>1.6121126247576478</v>
      </c>
      <c r="AH32" s="57">
        <f t="shared" si="34"/>
        <v>4.6255253197773329E-2</v>
      </c>
      <c r="AI32" s="57">
        <f t="shared" si="34"/>
        <v>4.3762878080004994E-2</v>
      </c>
      <c r="AJ32" s="57">
        <f t="shared" si="35"/>
        <v>7.7192994538168832E-3</v>
      </c>
      <c r="AK32" s="57">
        <f t="shared" si="35"/>
        <v>0</v>
      </c>
      <c r="AL32" s="57">
        <f t="shared" si="35"/>
        <v>0</v>
      </c>
      <c r="AM32" s="56">
        <f t="shared" si="36"/>
        <v>100</v>
      </c>
      <c r="AO32" s="57">
        <f t="shared" si="37"/>
        <v>75.914754100603105</v>
      </c>
      <c r="AP32" s="57">
        <f t="shared" si="38"/>
        <v>1.6121126247576478</v>
      </c>
      <c r="AQ32" s="57">
        <f t="shared" si="39"/>
        <v>5.464961295676714</v>
      </c>
      <c r="AR32" s="57">
        <f t="shared" si="40"/>
        <v>0.80596649281226085</v>
      </c>
      <c r="AS32" s="57">
        <f t="shared" si="41"/>
        <v>0.98913770441399473</v>
      </c>
      <c r="AT32" s="57">
        <f t="shared" si="42"/>
        <v>1.5191224916571868</v>
      </c>
      <c r="AU32" s="99">
        <f t="shared" si="43"/>
        <v>3.0828662089289942</v>
      </c>
      <c r="AV32" s="57">
        <f t="shared" si="44"/>
        <v>2.3899376580456173</v>
      </c>
      <c r="AW32" s="57">
        <v>17.146841802720374</v>
      </c>
      <c r="AX32" s="57">
        <v>20.722367932086243</v>
      </c>
      <c r="AY32" s="57">
        <v>62.130790265193383</v>
      </c>
      <c r="AZ32" s="57"/>
      <c r="BA32" s="57">
        <v>10.620633651738538</v>
      </c>
      <c r="BB32" s="57">
        <v>50.89599025535712</v>
      </c>
      <c r="BC32" s="57">
        <v>38.483376092904336</v>
      </c>
    </row>
    <row r="33" spans="1:55" x14ac:dyDescent="0.25">
      <c r="A33" s="105" t="s">
        <v>439</v>
      </c>
      <c r="B33" s="59" t="s">
        <v>39</v>
      </c>
      <c r="C33" s="96" t="s">
        <v>290</v>
      </c>
      <c r="D33" s="100" t="s">
        <v>41</v>
      </c>
      <c r="E33" s="57">
        <v>73.879562100639006</v>
      </c>
      <c r="F33" s="57">
        <v>0.43803836261980822</v>
      </c>
      <c r="G33" s="57">
        <v>12.604695111821083</v>
      </c>
      <c r="I33" s="57">
        <f>2.96199354632588/1.11</f>
        <v>2.6684626543476395</v>
      </c>
      <c r="J33" s="57">
        <v>8.1748099041533531E-2</v>
      </c>
      <c r="K33" s="57">
        <v>0.66114296325878585</v>
      </c>
      <c r="L33" s="57">
        <v>2.5145929712460058</v>
      </c>
      <c r="M33" s="57">
        <v>3.9533059025559099</v>
      </c>
      <c r="N33" s="57">
        <v>1.5487859424920125</v>
      </c>
      <c r="O33" s="57">
        <v>5.6709392971245991E-2</v>
      </c>
      <c r="P33" s="57">
        <v>4.5758682108626186E-2</v>
      </c>
      <c r="R33" s="57">
        <v>8.7863817891373781E-3</v>
      </c>
      <c r="U33" s="57">
        <v>0.71884984025561816</v>
      </c>
      <c r="V33" s="57">
        <f t="shared" si="30"/>
        <v>99.180438405146404</v>
      </c>
      <c r="W33" s="57"/>
      <c r="X33" s="96" t="str">
        <f t="shared" si="31"/>
        <v>rhyolite</v>
      </c>
      <c r="Y33" s="57">
        <f t="shared" si="32"/>
        <v>75.033892076552192</v>
      </c>
      <c r="Z33" s="57">
        <f t="shared" si="32"/>
        <v>0.44488248565187472</v>
      </c>
      <c r="AA33" s="57">
        <f t="shared" si="32"/>
        <v>12.801636958674498</v>
      </c>
      <c r="AB33" s="57">
        <f t="shared" si="33"/>
        <v>2.7101560042259503</v>
      </c>
      <c r="AC33" s="57">
        <f t="shared" si="34"/>
        <v>8.3025370840586948E-2</v>
      </c>
      <c r="AD33" s="57">
        <f t="shared" si="34"/>
        <v>0.67147298037250513</v>
      </c>
      <c r="AE33" s="57">
        <f t="shared" si="34"/>
        <v>2.5538821868476878</v>
      </c>
      <c r="AF33" s="57">
        <f t="shared" si="34"/>
        <v>4.0150742641639354</v>
      </c>
      <c r="AG33" s="57">
        <f t="shared" si="34"/>
        <v>1.572984922410926</v>
      </c>
      <c r="AH33" s="57">
        <f t="shared" si="34"/>
        <v>5.7595447928276977E-2</v>
      </c>
      <c r="AI33" s="57">
        <f t="shared" si="34"/>
        <v>4.6473637867897162E-2</v>
      </c>
      <c r="AJ33" s="57">
        <f t="shared" si="35"/>
        <v>8.9236644636773686E-3</v>
      </c>
      <c r="AK33" s="57">
        <f t="shared" si="35"/>
        <v>0</v>
      </c>
      <c r="AL33" s="57">
        <f t="shared" si="35"/>
        <v>0</v>
      </c>
      <c r="AM33" s="56">
        <f t="shared" si="36"/>
        <v>99.999999999999986</v>
      </c>
      <c r="AO33" s="57">
        <f t="shared" si="37"/>
        <v>75.033892076552192</v>
      </c>
      <c r="AP33" s="57">
        <f t="shared" si="38"/>
        <v>1.572984922410926</v>
      </c>
      <c r="AQ33" s="57">
        <f t="shared" si="39"/>
        <v>5.5880591865748617</v>
      </c>
      <c r="AR33" s="57">
        <f t="shared" si="40"/>
        <v>0.80143505291955097</v>
      </c>
      <c r="AS33" s="57">
        <f t="shared" si="41"/>
        <v>0.98848189241418072</v>
      </c>
      <c r="AT33" s="57">
        <f t="shared" si="42"/>
        <v>1.5409643313387167</v>
      </c>
      <c r="AU33" s="99">
        <f t="shared" si="43"/>
        <v>3.0341769997271739</v>
      </c>
      <c r="AV33" s="57">
        <f t="shared" si="44"/>
        <v>2.552519230769231</v>
      </c>
      <c r="AW33" s="57">
        <v>16.149225742874389</v>
      </c>
      <c r="AX33" s="57">
        <v>21.354102137001124</v>
      </c>
      <c r="AY33" s="57">
        <v>62.496672120124494</v>
      </c>
      <c r="AZ33" s="57"/>
      <c r="BA33" s="57">
        <v>10.499639986165304</v>
      </c>
      <c r="BB33" s="57">
        <v>48.867293881592609</v>
      </c>
      <c r="BC33" s="57">
        <v>40.633066132242085</v>
      </c>
    </row>
    <row r="34" spans="1:55" x14ac:dyDescent="0.25">
      <c r="A34" s="107" t="s">
        <v>47</v>
      </c>
      <c r="B34" s="59" t="s">
        <v>39</v>
      </c>
      <c r="C34" s="96" t="s">
        <v>290</v>
      </c>
      <c r="D34" s="100" t="s">
        <v>41</v>
      </c>
      <c r="E34" s="57">
        <v>74.55</v>
      </c>
      <c r="F34" s="57">
        <v>0.432</v>
      </c>
      <c r="G34" s="57">
        <v>12.12</v>
      </c>
      <c r="I34" s="106">
        <v>3.1699099099099097</v>
      </c>
      <c r="J34" s="57">
        <v>9.4E-2</v>
      </c>
      <c r="K34" s="57">
        <v>0.57499999999999996</v>
      </c>
      <c r="L34" s="57">
        <v>2.4329999999999998</v>
      </c>
      <c r="M34" s="57">
        <v>3.87</v>
      </c>
      <c r="N34" s="57">
        <v>1.5720000000000001</v>
      </c>
      <c r="O34" s="57">
        <v>5.3999999999999999E-2</v>
      </c>
      <c r="P34" s="57"/>
      <c r="R34" s="57"/>
      <c r="U34" s="57">
        <v>0.51</v>
      </c>
      <c r="V34" s="57">
        <f t="shared" si="30"/>
        <v>99.379909909909927</v>
      </c>
      <c r="W34" s="57"/>
      <c r="X34" s="96" t="str">
        <f t="shared" si="31"/>
        <v>rhyolite</v>
      </c>
      <c r="Y34" s="57">
        <f t="shared" si="32"/>
        <v>75.402111793092388</v>
      </c>
      <c r="Z34" s="57">
        <f t="shared" si="32"/>
        <v>0.4369377906722457</v>
      </c>
      <c r="AA34" s="57">
        <f t="shared" si="32"/>
        <v>12.258532460526892</v>
      </c>
      <c r="AB34" s="57">
        <f t="shared" si="33"/>
        <v>3.2061422052455857</v>
      </c>
      <c r="AC34" s="57">
        <f t="shared" si="34"/>
        <v>9.5074426674053455E-2</v>
      </c>
      <c r="AD34" s="57">
        <f t="shared" si="34"/>
        <v>0.58157229082532691</v>
      </c>
      <c r="AE34" s="57">
        <f t="shared" si="34"/>
        <v>2.4608093627443832</v>
      </c>
      <c r="AF34" s="57">
        <f t="shared" si="34"/>
        <v>3.9142343747722004</v>
      </c>
      <c r="AG34" s="57">
        <f t="shared" si="34"/>
        <v>1.5899680716128941</v>
      </c>
      <c r="AH34" s="57">
        <f t="shared" si="34"/>
        <v>5.4617223834030712E-2</v>
      </c>
      <c r="AI34" s="57">
        <f t="shared" si="34"/>
        <v>0</v>
      </c>
      <c r="AJ34" s="57">
        <f t="shared" si="35"/>
        <v>0</v>
      </c>
      <c r="AK34" s="57">
        <f t="shared" si="35"/>
        <v>0</v>
      </c>
      <c r="AL34" s="57">
        <f t="shared" si="35"/>
        <v>0</v>
      </c>
      <c r="AM34" s="56">
        <f t="shared" si="36"/>
        <v>100.00000000000001</v>
      </c>
      <c r="AO34" s="57">
        <f t="shared" si="37"/>
        <v>75.402111793092388</v>
      </c>
      <c r="AP34" s="57">
        <f t="shared" si="38"/>
        <v>1.5899680716128941</v>
      </c>
      <c r="AQ34" s="57">
        <f t="shared" si="39"/>
        <v>5.5042024463850945</v>
      </c>
      <c r="AR34" s="57">
        <f t="shared" si="40"/>
        <v>0.84645825565031207</v>
      </c>
      <c r="AS34" s="57">
        <f t="shared" si="41"/>
        <v>0.97027470840734575</v>
      </c>
      <c r="AT34" s="57">
        <f t="shared" si="42"/>
        <v>1.5022628459355449</v>
      </c>
      <c r="AU34" s="99">
        <f t="shared" si="43"/>
        <v>3.0433930836407113</v>
      </c>
      <c r="AV34" s="57">
        <f t="shared" si="44"/>
        <v>2.4618320610687019</v>
      </c>
      <c r="AW34" s="57">
        <v>16.684561866901991</v>
      </c>
      <c r="AX34" s="57">
        <v>21.041060763591254</v>
      </c>
      <c r="AY34" s="57">
        <v>62.274377369506752</v>
      </c>
      <c r="AZ34" s="57"/>
      <c r="BA34" s="57">
        <v>10.600368287002699</v>
      </c>
      <c r="BB34" s="57">
        <v>49.834233458812768</v>
      </c>
      <c r="BC34" s="57">
        <v>39.565398254184537</v>
      </c>
    </row>
    <row r="35" spans="1:55" x14ac:dyDescent="0.25">
      <c r="AV35" s="57"/>
      <c r="AW35" s="57"/>
      <c r="AX35" s="57"/>
      <c r="AY35" s="57"/>
      <c r="AZ35" s="57"/>
      <c r="BA35" s="57"/>
      <c r="BB35" s="57"/>
      <c r="BC35" s="57"/>
    </row>
    <row r="36" spans="1:55" x14ac:dyDescent="0.25">
      <c r="A36" s="108" t="s">
        <v>310</v>
      </c>
      <c r="E36" s="109"/>
      <c r="F36" s="109"/>
      <c r="G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AV36" s="57"/>
      <c r="AW36" s="57"/>
      <c r="AX36" s="57"/>
      <c r="AY36" s="57"/>
      <c r="AZ36" s="57"/>
      <c r="BA36" s="57"/>
      <c r="BB36" s="57"/>
      <c r="BC36" s="57"/>
    </row>
    <row r="37" spans="1:55" x14ac:dyDescent="0.25">
      <c r="A37" s="110" t="s">
        <v>120</v>
      </c>
      <c r="B37" s="59" t="s">
        <v>39</v>
      </c>
      <c r="C37" s="110" t="s">
        <v>300</v>
      </c>
      <c r="D37" s="111" t="s">
        <v>27</v>
      </c>
      <c r="E37" s="57">
        <v>67.3794154993342</v>
      </c>
      <c r="F37" s="57">
        <v>0.50447201065246361</v>
      </c>
      <c r="G37" s="57">
        <v>13.933512862849538</v>
      </c>
      <c r="I37" s="57">
        <v>3.9864931025299621</v>
      </c>
      <c r="J37" s="57">
        <v>0.10336436750998672</v>
      </c>
      <c r="K37" s="57">
        <v>1.1370855925432761</v>
      </c>
      <c r="L37" s="57">
        <v>4.0105432756324912</v>
      </c>
      <c r="M37" s="57">
        <v>3.6685674567243689</v>
      </c>
      <c r="N37" s="57">
        <v>1.1870568308921443</v>
      </c>
      <c r="O37" s="57">
        <v>9.9147589880159828E-2</v>
      </c>
      <c r="P37" s="57"/>
      <c r="Q37" s="96"/>
      <c r="R37" s="57"/>
      <c r="S37" s="57"/>
      <c r="T37" s="57"/>
      <c r="U37" s="99">
        <v>3.0625832223701321</v>
      </c>
      <c r="V37" s="57">
        <f t="shared" ref="V37:V87" si="45">SUM(E37:U37)</f>
        <v>99.072241810918726</v>
      </c>
      <c r="W37" s="57"/>
      <c r="X37" s="96" t="str">
        <f t="shared" ref="X37:X80" si="46">D37</f>
        <v>dacite</v>
      </c>
      <c r="Y37" s="57">
        <f t="shared" ref="Y37:Y80" si="47">100*E37/(SUM($E37:$G37)+$H37/1.11+SUM($I37:$P37)+$R37+$T37)</f>
        <v>70.179830331539975</v>
      </c>
      <c r="Z37" s="57">
        <f t="shared" ref="Z37:Z80" si="48">100*F37/(SUM($E37:$G37)+$H37/1.11+SUM($I37:$P37)+$R37+$T37)</f>
        <v>0.52543881320773045</v>
      </c>
      <c r="AA37" s="57">
        <f t="shared" ref="AA37:AA80" si="49">100*G37/(SUM($E37:$G37)+$H37/1.11+SUM($I37:$P37)+$R37+$T37)</f>
        <v>14.512615780212178</v>
      </c>
      <c r="AB37" s="57">
        <f t="shared" ref="AB37:AB80" si="50">100*(H37/1.11+I37)/(SUM($E37:$G37)+$H37/1.11+SUM($I37:$P37)+$R37+$T37)</f>
        <v>4.1521792298149522</v>
      </c>
      <c r="AC37" s="57">
        <f t="shared" ref="AC37:AC80" si="51">100*J37/(SUM($E37:$G37)+$H37/1.11+SUM($I37:$P37)+$R37+$T37)</f>
        <v>0.10766038441294422</v>
      </c>
      <c r="AD37" s="57">
        <f t="shared" ref="AD37:AD80" si="52">100*K37/(SUM($E37:$G37)+$H37/1.11+SUM($I37:$P37)+$R37+$T37)</f>
        <v>1.1843450015964334</v>
      </c>
      <c r="AE37" s="57">
        <f t="shared" ref="AE37:AE80" si="53">100*L37/(SUM($E37:$G37)+$H37/1.11+SUM($I37:$P37)+$R37+$T37)</f>
        <v>4.1772289732012888</v>
      </c>
      <c r="AF37" s="57">
        <f t="shared" ref="AF37:AF80" si="54">100*M37/(SUM($E37:$G37)+$H37/1.11+SUM($I37:$P37)+$R37+$T37)</f>
        <v>3.8210399981173686</v>
      </c>
      <c r="AG37" s="57">
        <f t="shared" ref="AG37:AG80" si="55">100*N37/(SUM($E37:$G37)+$H37/1.11+SUM($I37:$P37)+$R37+$T37)</f>
        <v>1.2363931382979929</v>
      </c>
      <c r="AH37" s="57">
        <f t="shared" ref="AH37:AH80" si="56">100*O37/(SUM($E37:$G37)+$H37/1.11+SUM($I37:$P37)+$R37+$T37)</f>
        <v>0.1032683495991366</v>
      </c>
      <c r="AI37" s="57">
        <f t="shared" ref="AI37:AI80" si="57">100*P37/(SUM($E37:$G37)+$H37/1.11+SUM($I37:$P37)+$R37+$T37)</f>
        <v>0</v>
      </c>
      <c r="AJ37" s="57">
        <f t="shared" ref="AJ37:AJ80" si="58">100*R37/(SUM($E37:$G37)+$H37/1.11+SUM($I37:$P37)+$R37+$T37)</f>
        <v>0</v>
      </c>
      <c r="AK37" s="57">
        <f t="shared" ref="AK37:AK80" si="59">100*S37/(SUM($E37:$G37)+$H37/1.11+SUM($I37:$P37)+$R37+$T37)</f>
        <v>0</v>
      </c>
      <c r="AL37" s="57">
        <f t="shared" ref="AL37:AL80" si="60">100*T37/(SUM($E37:$G37)+$H37/1.11+SUM($I37:$P37)+$R37+$T37)</f>
        <v>0</v>
      </c>
      <c r="AM37" s="112">
        <f t="shared" ref="AM37:AM80" si="61">SUM(Y37:AL37)</f>
        <v>99.999999999999986</v>
      </c>
      <c r="AO37" s="57">
        <f t="shared" ref="AO37:AO80" si="62">Y37</f>
        <v>70.179830331539975</v>
      </c>
      <c r="AP37" s="57">
        <f t="shared" ref="AP37:AP80" si="63">AG37</f>
        <v>1.2363931382979929</v>
      </c>
      <c r="AQ37" s="57">
        <f t="shared" ref="AQ37:AQ80" si="64">AF37+AG37</f>
        <v>5.0574331364153613</v>
      </c>
      <c r="AR37" s="57">
        <f t="shared" ref="AR37:AR80" si="65">AB37/(AB37+AD37)</f>
        <v>0.77806809259381882</v>
      </c>
      <c r="AS37" s="57">
        <f t="shared" ref="AS37:AS80" si="66">(AA37/AA$4)/(AE37/AE$4+AF37/AF$4+AG37/AG$4)</f>
        <v>0.95360259581017437</v>
      </c>
      <c r="AT37" s="57">
        <f t="shared" ref="AT37:AT80" si="67">(AA37/AA$4)/(AF37/AF$4+AG37/AG$4)</f>
        <v>1.9035349756449438</v>
      </c>
      <c r="AU37" s="99">
        <f t="shared" ref="AU37:AU80" si="68">AF37+AG37-AE37</f>
        <v>0.88020416321407247</v>
      </c>
      <c r="AV37" s="57">
        <f t="shared" ref="AV37:AV80" si="69">AF37/AG37</f>
        <v>3.0904733128633954</v>
      </c>
      <c r="AW37" s="57">
        <v>11.863697639723568</v>
      </c>
      <c r="AX37" s="57">
        <v>32.548278988341956</v>
      </c>
      <c r="AY37" s="57">
        <v>55.588023371934483</v>
      </c>
      <c r="AZ37" s="57"/>
      <c r="BA37" s="57">
        <v>9.6301640499298014</v>
      </c>
      <c r="BB37" s="57">
        <v>45.247159990205247</v>
      </c>
      <c r="BC37" s="57">
        <v>45.122675959864942</v>
      </c>
    </row>
    <row r="38" spans="1:55" x14ac:dyDescent="0.25">
      <c r="A38" s="110" t="s">
        <v>182</v>
      </c>
      <c r="B38" s="59" t="s">
        <v>39</v>
      </c>
      <c r="C38" s="110" t="s">
        <v>302</v>
      </c>
      <c r="D38" s="111" t="s">
        <v>27</v>
      </c>
      <c r="E38" s="57">
        <v>66.699367021276601</v>
      </c>
      <c r="F38" s="57">
        <v>0.51717814893617031</v>
      </c>
      <c r="G38" s="57">
        <v>14.280724936170216</v>
      </c>
      <c r="I38" s="57">
        <v>4.3033745319148951</v>
      </c>
      <c r="J38" s="57">
        <v>0.10569340425531917</v>
      </c>
      <c r="K38" s="57">
        <v>1.248971276595745</v>
      </c>
      <c r="L38" s="57">
        <v>4.1657689148936186</v>
      </c>
      <c r="M38" s="57">
        <v>3.7953558297872347</v>
      </c>
      <c r="N38" s="57">
        <v>1.1423930425531919</v>
      </c>
      <c r="O38" s="57">
        <v>9.4054489361702145E-2</v>
      </c>
      <c r="P38" s="57"/>
      <c r="Q38" s="96"/>
      <c r="R38" s="57"/>
      <c r="S38" s="57"/>
      <c r="T38" s="57"/>
      <c r="U38" s="99">
        <v>2.7659574468084891</v>
      </c>
      <c r="V38" s="57">
        <f t="shared" si="45"/>
        <v>99.118839042553176</v>
      </c>
      <c r="W38" s="57"/>
      <c r="X38" s="96" t="str">
        <f t="shared" si="46"/>
        <v>dacite</v>
      </c>
      <c r="Y38" s="57">
        <f t="shared" si="47"/>
        <v>69.224050092366198</v>
      </c>
      <c r="Z38" s="57">
        <f t="shared" si="48"/>
        <v>0.5367542105341776</v>
      </c>
      <c r="AA38" s="57">
        <f t="shared" si="49"/>
        <v>14.821274361140546</v>
      </c>
      <c r="AB38" s="57">
        <f t="shared" si="50"/>
        <v>4.4662644859652527</v>
      </c>
      <c r="AC38" s="57">
        <f t="shared" si="51"/>
        <v>0.10969407713073212</v>
      </c>
      <c r="AD38" s="57">
        <f t="shared" si="52"/>
        <v>1.2962469372072256</v>
      </c>
      <c r="AE38" s="57">
        <f t="shared" si="53"/>
        <v>4.3234502652151034</v>
      </c>
      <c r="AF38" s="57">
        <f t="shared" si="54"/>
        <v>3.9390164226856421</v>
      </c>
      <c r="AG38" s="57">
        <f t="shared" si="55"/>
        <v>1.1856345379956381</v>
      </c>
      <c r="AH38" s="57">
        <f t="shared" si="56"/>
        <v>9.7614609759482218E-2</v>
      </c>
      <c r="AI38" s="57">
        <f t="shared" si="57"/>
        <v>0</v>
      </c>
      <c r="AJ38" s="57">
        <f t="shared" si="58"/>
        <v>0</v>
      </c>
      <c r="AK38" s="57">
        <f t="shared" si="59"/>
        <v>0</v>
      </c>
      <c r="AL38" s="57">
        <f t="shared" si="60"/>
        <v>0</v>
      </c>
      <c r="AM38" s="112">
        <f t="shared" si="61"/>
        <v>100</v>
      </c>
      <c r="AO38" s="57">
        <f t="shared" si="62"/>
        <v>69.224050092366198</v>
      </c>
      <c r="AP38" s="57">
        <f t="shared" si="63"/>
        <v>1.1856345379956381</v>
      </c>
      <c r="AQ38" s="57">
        <f t="shared" si="64"/>
        <v>5.1246509606812802</v>
      </c>
      <c r="AR38" s="57">
        <f t="shared" si="65"/>
        <v>0.77505520735374211</v>
      </c>
      <c r="AS38" s="57">
        <f t="shared" si="66"/>
        <v>0.94863992227169058</v>
      </c>
      <c r="AT38" s="57">
        <f t="shared" si="67"/>
        <v>1.9091778901973206</v>
      </c>
      <c r="AU38" s="99">
        <f t="shared" si="68"/>
        <v>0.80120069546617678</v>
      </c>
      <c r="AV38" s="57">
        <f t="shared" si="69"/>
        <v>3.3222854905565629</v>
      </c>
      <c r="AW38" s="57">
        <v>11.102785384236991</v>
      </c>
      <c r="AX38" s="57">
        <v>32.972334906722374</v>
      </c>
      <c r="AY38" s="57">
        <v>55.924879709040638</v>
      </c>
      <c r="AZ38" s="57"/>
      <c r="BA38" s="57">
        <v>9.4575894825908318</v>
      </c>
      <c r="BB38" s="57">
        <v>42.904404751549869</v>
      </c>
      <c r="BC38" s="57">
        <v>47.638005765859297</v>
      </c>
    </row>
    <row r="39" spans="1:55" x14ac:dyDescent="0.25">
      <c r="A39" s="110" t="s">
        <v>119</v>
      </c>
      <c r="B39" s="59" t="s">
        <v>39</v>
      </c>
      <c r="C39" s="110" t="s">
        <v>301</v>
      </c>
      <c r="D39" s="111" t="s">
        <v>27</v>
      </c>
      <c r="E39" s="57">
        <v>66.838228080536993</v>
      </c>
      <c r="F39" s="57">
        <v>0.51113089932885936</v>
      </c>
      <c r="G39" s="57">
        <v>14.338089926174503</v>
      </c>
      <c r="I39" s="57">
        <v>4.2979881677852365</v>
      </c>
      <c r="J39" s="57">
        <v>0.10805885234899333</v>
      </c>
      <c r="K39" s="57">
        <v>1.2820905570469805</v>
      </c>
      <c r="L39" s="57">
        <v>4.0894259395973176</v>
      </c>
      <c r="M39" s="57">
        <v>3.8165256241610757</v>
      </c>
      <c r="N39" s="57">
        <v>1.1451305503355709</v>
      </c>
      <c r="O39" s="57">
        <v>9.7434570469798698E-2</v>
      </c>
      <c r="P39" s="57"/>
      <c r="Q39" s="96"/>
      <c r="R39" s="57"/>
      <c r="S39" s="57"/>
      <c r="T39" s="57"/>
      <c r="U39" s="99">
        <v>2.885906040268408</v>
      </c>
      <c r="V39" s="57">
        <f t="shared" si="45"/>
        <v>99.410009208053737</v>
      </c>
      <c r="W39" s="57"/>
      <c r="X39" s="96" t="str">
        <f t="shared" si="46"/>
        <v>dacite</v>
      </c>
      <c r="Y39" s="57">
        <f t="shared" si="47"/>
        <v>69.245116905519282</v>
      </c>
      <c r="Z39" s="57">
        <f t="shared" si="48"/>
        <v>0.52953706126683597</v>
      </c>
      <c r="AA39" s="57">
        <f t="shared" si="49"/>
        <v>14.854414032991299</v>
      </c>
      <c r="AB39" s="57">
        <f t="shared" si="50"/>
        <v>4.4527615660040434</v>
      </c>
      <c r="AC39" s="57">
        <f t="shared" si="51"/>
        <v>0.11195012313262052</v>
      </c>
      <c r="AD39" s="57">
        <f t="shared" si="52"/>
        <v>1.3282594864604502</v>
      </c>
      <c r="AE39" s="57">
        <f t="shared" si="53"/>
        <v>4.2366888739580162</v>
      </c>
      <c r="AF39" s="57">
        <f t="shared" si="54"/>
        <v>3.9539612375645792</v>
      </c>
      <c r="AG39" s="57">
        <f t="shared" si="55"/>
        <v>1.18636745927079</v>
      </c>
      <c r="AH39" s="57">
        <f t="shared" si="56"/>
        <v>0.10094325383208247</v>
      </c>
      <c r="AI39" s="57">
        <f t="shared" si="57"/>
        <v>0</v>
      </c>
      <c r="AJ39" s="57">
        <f t="shared" si="58"/>
        <v>0</v>
      </c>
      <c r="AK39" s="57">
        <f t="shared" si="59"/>
        <v>0</v>
      </c>
      <c r="AL39" s="57">
        <f t="shared" si="60"/>
        <v>0</v>
      </c>
      <c r="AM39" s="112">
        <f t="shared" si="61"/>
        <v>100</v>
      </c>
      <c r="AO39" s="57">
        <f t="shared" si="62"/>
        <v>69.245116905519282</v>
      </c>
      <c r="AP39" s="57">
        <f t="shared" si="63"/>
        <v>1.18636745927079</v>
      </c>
      <c r="AQ39" s="57">
        <f t="shared" si="64"/>
        <v>5.1403286968353692</v>
      </c>
      <c r="AR39" s="57">
        <f t="shared" si="65"/>
        <v>0.77023790876973142</v>
      </c>
      <c r="AS39" s="57">
        <f t="shared" si="66"/>
        <v>0.95888471241535922</v>
      </c>
      <c r="AT39" s="57">
        <f t="shared" si="67"/>
        <v>1.9072119451144141</v>
      </c>
      <c r="AU39" s="99">
        <f t="shared" si="68"/>
        <v>0.90363982287735301</v>
      </c>
      <c r="AV39" s="57">
        <f t="shared" si="69"/>
        <v>3.3328301502764686</v>
      </c>
      <c r="AW39" s="57">
        <v>11.165162610855759</v>
      </c>
      <c r="AX39" s="57">
        <v>32.41726457097063</v>
      </c>
      <c r="AY39" s="57">
        <v>56.417572818173603</v>
      </c>
      <c r="AZ39" s="57"/>
      <c r="BA39" s="57">
        <v>9.4336493806174229</v>
      </c>
      <c r="BB39" s="57">
        <v>42.898115106661351</v>
      </c>
      <c r="BC39" s="57">
        <v>47.668235512721225</v>
      </c>
    </row>
    <row r="40" spans="1:55" x14ac:dyDescent="0.25">
      <c r="A40" s="110" t="s">
        <v>183</v>
      </c>
      <c r="B40" s="59" t="s">
        <v>39</v>
      </c>
      <c r="C40" s="110" t="s">
        <v>301</v>
      </c>
      <c r="D40" s="111" t="s">
        <v>27</v>
      </c>
      <c r="E40" s="57">
        <v>66.512971364421404</v>
      </c>
      <c r="F40" s="57">
        <v>0.5002802763385148</v>
      </c>
      <c r="G40" s="57">
        <v>14.30605918825562</v>
      </c>
      <c r="I40" s="57">
        <v>4.0129781692573419</v>
      </c>
      <c r="J40" s="57">
        <v>0.10496419689119176</v>
      </c>
      <c r="K40" s="57">
        <v>1.2224081692573407</v>
      </c>
      <c r="L40" s="57">
        <v>4.0791255267702953</v>
      </c>
      <c r="M40" s="57">
        <v>3.7381915025906749</v>
      </c>
      <c r="N40" s="57">
        <v>1.1837741105354063</v>
      </c>
      <c r="O40" s="57">
        <v>9.4574559585492254E-2</v>
      </c>
      <c r="P40" s="57"/>
      <c r="Q40" s="96"/>
      <c r="R40" s="57"/>
      <c r="S40" s="57"/>
      <c r="T40" s="57"/>
      <c r="U40" s="99">
        <v>3.7996545768566161</v>
      </c>
      <c r="V40" s="57">
        <f t="shared" si="45"/>
        <v>99.554981640759891</v>
      </c>
      <c r="W40" s="57"/>
      <c r="X40" s="96" t="str">
        <f t="shared" si="46"/>
        <v>dacite</v>
      </c>
      <c r="Y40" s="57">
        <f t="shared" si="47"/>
        <v>69.461379751784776</v>
      </c>
      <c r="Z40" s="57">
        <f t="shared" si="48"/>
        <v>0.52245686133435454</v>
      </c>
      <c r="AA40" s="57">
        <f t="shared" si="49"/>
        <v>14.940222781243625</v>
      </c>
      <c r="AB40" s="57">
        <f t="shared" si="50"/>
        <v>4.1908667562476607</v>
      </c>
      <c r="AC40" s="57">
        <f t="shared" si="51"/>
        <v>0.10961708357086268</v>
      </c>
      <c r="AD40" s="57">
        <f t="shared" si="52"/>
        <v>1.276595471750156</v>
      </c>
      <c r="AE40" s="57">
        <f t="shared" si="53"/>
        <v>4.259946315099576</v>
      </c>
      <c r="AF40" s="57">
        <f t="shared" si="54"/>
        <v>3.9038992578407208</v>
      </c>
      <c r="AG40" s="57">
        <f t="shared" si="55"/>
        <v>1.2362488300472336</v>
      </c>
      <c r="AH40" s="57">
        <f t="shared" si="56"/>
        <v>9.8766891081032981E-2</v>
      </c>
      <c r="AI40" s="57">
        <f t="shared" si="57"/>
        <v>0</v>
      </c>
      <c r="AJ40" s="57">
        <f t="shared" si="58"/>
        <v>0</v>
      </c>
      <c r="AK40" s="57">
        <f t="shared" si="59"/>
        <v>0</v>
      </c>
      <c r="AL40" s="57">
        <f t="shared" si="60"/>
        <v>0</v>
      </c>
      <c r="AM40" s="112">
        <f t="shared" si="61"/>
        <v>99.999999999999972</v>
      </c>
      <c r="AO40" s="57">
        <f t="shared" si="62"/>
        <v>69.461379751784776</v>
      </c>
      <c r="AP40" s="57">
        <f t="shared" si="63"/>
        <v>1.2362488300472336</v>
      </c>
      <c r="AQ40" s="57">
        <f t="shared" si="64"/>
        <v>5.1401480878879546</v>
      </c>
      <c r="AR40" s="57">
        <f t="shared" si="65"/>
        <v>0.76651041771940243</v>
      </c>
      <c r="AS40" s="57">
        <f t="shared" si="66"/>
        <v>0.96355797423477896</v>
      </c>
      <c r="AT40" s="57">
        <f t="shared" si="67"/>
        <v>1.9252404494084225</v>
      </c>
      <c r="AU40" s="99">
        <f t="shared" si="68"/>
        <v>0.88020177278837863</v>
      </c>
      <c r="AV40" s="57">
        <f t="shared" si="69"/>
        <v>3.1578588088059614</v>
      </c>
      <c r="AW40" s="57">
        <v>11.639098844712837</v>
      </c>
      <c r="AX40" s="57">
        <v>32.636138309255969</v>
      </c>
      <c r="AY40" s="57">
        <v>55.724762846031183</v>
      </c>
      <c r="AZ40" s="57"/>
      <c r="BA40" s="57">
        <v>9.7664937538136058</v>
      </c>
      <c r="BB40" s="57">
        <v>43.474254904684841</v>
      </c>
      <c r="BC40" s="57">
        <v>46.75925134150156</v>
      </c>
    </row>
    <row r="41" spans="1:55" x14ac:dyDescent="0.25">
      <c r="A41" s="110" t="s">
        <v>184</v>
      </c>
      <c r="B41" s="59" t="s">
        <v>39</v>
      </c>
      <c r="C41" s="110" t="s">
        <v>303</v>
      </c>
      <c r="D41" s="111" t="s">
        <v>27</v>
      </c>
      <c r="E41" s="57">
        <v>65.219833528428197</v>
      </c>
      <c r="F41" s="57">
        <v>0.50650643812709073</v>
      </c>
      <c r="G41" s="57">
        <v>14.020238795986634</v>
      </c>
      <c r="I41" s="57">
        <v>3.9853947324414754</v>
      </c>
      <c r="J41" s="57">
        <v>9.8629347826087038E-2</v>
      </c>
      <c r="K41" s="57">
        <v>1.1613678929765898</v>
      </c>
      <c r="L41" s="57">
        <v>3.8908375418060235</v>
      </c>
      <c r="M41" s="57">
        <v>3.7162733277592008</v>
      </c>
      <c r="N41" s="57">
        <v>1.1641173076923088</v>
      </c>
      <c r="O41" s="57">
        <v>9.9404096989966634E-2</v>
      </c>
      <c r="P41" s="57"/>
      <c r="Q41" s="96"/>
      <c r="R41" s="57"/>
      <c r="S41" s="57"/>
      <c r="T41" s="57"/>
      <c r="U41" s="99">
        <v>5.5183946488293447</v>
      </c>
      <c r="V41" s="57">
        <f t="shared" si="45"/>
        <v>99.38099765886291</v>
      </c>
      <c r="W41" s="57"/>
      <c r="X41" s="96" t="str">
        <f t="shared" si="46"/>
        <v>dacite</v>
      </c>
      <c r="Y41" s="57">
        <f t="shared" si="47"/>
        <v>69.484364844917451</v>
      </c>
      <c r="Z41" s="57">
        <f t="shared" si="48"/>
        <v>0.53962539060731896</v>
      </c>
      <c r="AA41" s="57">
        <f t="shared" si="49"/>
        <v>14.936980593312462</v>
      </c>
      <c r="AB41" s="57">
        <f t="shared" si="50"/>
        <v>4.2459878637879358</v>
      </c>
      <c r="AC41" s="57">
        <f t="shared" si="51"/>
        <v>0.10507842811001515</v>
      </c>
      <c r="AD41" s="57">
        <f t="shared" si="52"/>
        <v>1.2373062921049012</v>
      </c>
      <c r="AE41" s="57">
        <f t="shared" si="53"/>
        <v>4.1452478591394994</v>
      </c>
      <c r="AF41" s="57">
        <f t="shared" si="54"/>
        <v>3.9592694093109104</v>
      </c>
      <c r="AG41" s="57">
        <f t="shared" si="55"/>
        <v>1.2402354828875446</v>
      </c>
      <c r="AH41" s="57">
        <f t="shared" si="56"/>
        <v>0.10590383582196278</v>
      </c>
      <c r="AI41" s="57">
        <f t="shared" si="57"/>
        <v>0</v>
      </c>
      <c r="AJ41" s="57">
        <f t="shared" si="58"/>
        <v>0</v>
      </c>
      <c r="AK41" s="57">
        <f t="shared" si="59"/>
        <v>0</v>
      </c>
      <c r="AL41" s="57">
        <f t="shared" si="60"/>
        <v>0</v>
      </c>
      <c r="AM41" s="112">
        <f t="shared" si="61"/>
        <v>99.999999999999986</v>
      </c>
      <c r="AO41" s="57">
        <f t="shared" si="62"/>
        <v>69.484364844917451</v>
      </c>
      <c r="AP41" s="57">
        <f t="shared" si="63"/>
        <v>1.2402354828875446</v>
      </c>
      <c r="AQ41" s="57">
        <f t="shared" si="64"/>
        <v>5.1995048921984548</v>
      </c>
      <c r="AR41" s="57">
        <f t="shared" si="65"/>
        <v>0.77434982385995443</v>
      </c>
      <c r="AS41" s="57">
        <f t="shared" si="66"/>
        <v>0.97042957879845249</v>
      </c>
      <c r="AT41" s="57">
        <f t="shared" si="67"/>
        <v>1.9014467950311609</v>
      </c>
      <c r="AU41" s="99">
        <f t="shared" si="68"/>
        <v>1.0542570330589554</v>
      </c>
      <c r="AV41" s="57">
        <f t="shared" si="69"/>
        <v>3.192352955499103</v>
      </c>
      <c r="AW41" s="57">
        <v>11.694464704017367</v>
      </c>
      <c r="AX41" s="57">
        <v>31.704103968242642</v>
      </c>
      <c r="AY41" s="57">
        <v>56.601431327739988</v>
      </c>
      <c r="AZ41" s="57"/>
      <c r="BA41" s="57">
        <v>9.73311521952939</v>
      </c>
      <c r="BB41" s="57">
        <v>43.158422217500821</v>
      </c>
      <c r="BC41" s="57">
        <v>47.108462562969791</v>
      </c>
    </row>
    <row r="42" spans="1:55" x14ac:dyDescent="0.25">
      <c r="A42" s="110" t="s">
        <v>118</v>
      </c>
      <c r="B42" s="59" t="s">
        <v>39</v>
      </c>
      <c r="C42" s="110" t="s">
        <v>295</v>
      </c>
      <c r="D42" s="111" t="s">
        <v>27</v>
      </c>
      <c r="E42" s="57">
        <v>67.720360626242496</v>
      </c>
      <c r="F42" s="57">
        <v>0.52889223658051676</v>
      </c>
      <c r="G42" s="57">
        <v>13.419536689860831</v>
      </c>
      <c r="I42" s="57">
        <v>4.2908042644135174</v>
      </c>
      <c r="J42" s="57">
        <v>0.11078272365805165</v>
      </c>
      <c r="K42" s="57">
        <v>1.3100584194831009</v>
      </c>
      <c r="L42" s="57">
        <v>3.6752221769383686</v>
      </c>
      <c r="M42" s="57">
        <v>3.7098091351888653</v>
      </c>
      <c r="N42" s="57">
        <v>1.2657608051689855</v>
      </c>
      <c r="O42" s="57">
        <v>0.1067204970178926</v>
      </c>
      <c r="P42" s="57"/>
      <c r="Q42" s="96"/>
      <c r="R42" s="57"/>
      <c r="S42" s="57"/>
      <c r="T42" s="57"/>
      <c r="U42" s="99">
        <v>3.2803180914513272</v>
      </c>
      <c r="V42" s="57">
        <f t="shared" si="45"/>
        <v>99.418265666003933</v>
      </c>
      <c r="W42" s="57"/>
      <c r="X42" s="96" t="str">
        <f t="shared" si="46"/>
        <v>dacite</v>
      </c>
      <c r="Y42" s="57">
        <f t="shared" si="47"/>
        <v>70.44082210484784</v>
      </c>
      <c r="Z42" s="57">
        <f t="shared" si="48"/>
        <v>0.55013888888190976</v>
      </c>
      <c r="AA42" s="57">
        <f t="shared" si="49"/>
        <v>13.958626149631819</v>
      </c>
      <c r="AB42" s="57">
        <f t="shared" si="50"/>
        <v>4.463174399563818</v>
      </c>
      <c r="AC42" s="57">
        <f t="shared" si="51"/>
        <v>0.11523308584484016</v>
      </c>
      <c r="AD42" s="57">
        <f t="shared" si="52"/>
        <v>1.3626860698967831</v>
      </c>
      <c r="AE42" s="57">
        <f t="shared" si="53"/>
        <v>3.8228631561832791</v>
      </c>
      <c r="AF42" s="57">
        <f t="shared" si="54"/>
        <v>3.8588395412872729</v>
      </c>
      <c r="AG42" s="57">
        <f t="shared" si="55"/>
        <v>1.3166089323754482</v>
      </c>
      <c r="AH42" s="57">
        <f t="shared" si="56"/>
        <v>0.11100767148698849</v>
      </c>
      <c r="AI42" s="57">
        <f t="shared" si="57"/>
        <v>0</v>
      </c>
      <c r="AJ42" s="57">
        <f t="shared" si="58"/>
        <v>0</v>
      </c>
      <c r="AK42" s="57">
        <f t="shared" si="59"/>
        <v>0</v>
      </c>
      <c r="AL42" s="57">
        <f t="shared" si="60"/>
        <v>0</v>
      </c>
      <c r="AM42" s="112">
        <f t="shared" si="61"/>
        <v>99.999999999999957</v>
      </c>
      <c r="AO42" s="57">
        <f t="shared" si="62"/>
        <v>70.44082210484784</v>
      </c>
      <c r="AP42" s="57">
        <f t="shared" si="63"/>
        <v>1.3166089323754482</v>
      </c>
      <c r="AQ42" s="57">
        <f t="shared" si="64"/>
        <v>5.1754484736627209</v>
      </c>
      <c r="AR42" s="57">
        <f t="shared" si="65"/>
        <v>0.76609702943624569</v>
      </c>
      <c r="AS42" s="57">
        <f t="shared" si="66"/>
        <v>0.94805387605049218</v>
      </c>
      <c r="AT42" s="57">
        <f t="shared" si="67"/>
        <v>1.7957743801119659</v>
      </c>
      <c r="AU42" s="99">
        <f t="shared" si="68"/>
        <v>1.3525853174794418</v>
      </c>
      <c r="AV42" s="57">
        <f t="shared" si="69"/>
        <v>2.9308927247858549</v>
      </c>
      <c r="AW42" s="57">
        <v>12.840917176731564</v>
      </c>
      <c r="AX42" s="57">
        <v>30.099034937964152</v>
      </c>
      <c r="AY42" s="57">
        <v>57.060047885304272</v>
      </c>
      <c r="AZ42" s="57"/>
      <c r="BA42" s="57">
        <v>10.146138679242867</v>
      </c>
      <c r="BB42" s="57">
        <v>44.768362292883573</v>
      </c>
      <c r="BC42" s="57">
        <v>45.085499027873567</v>
      </c>
    </row>
    <row r="43" spans="1:55" x14ac:dyDescent="0.25">
      <c r="A43" s="110" t="s">
        <v>117</v>
      </c>
      <c r="B43" s="59" t="s">
        <v>39</v>
      </c>
      <c r="C43" s="110" t="s">
        <v>304</v>
      </c>
      <c r="D43" s="111" t="s">
        <v>27</v>
      </c>
      <c r="E43" s="57">
        <v>66.431646577809801</v>
      </c>
      <c r="F43" s="57">
        <v>0.50458506484149834</v>
      </c>
      <c r="G43" s="57">
        <v>14.147221512968294</v>
      </c>
      <c r="I43" s="57">
        <v>4.4211745893371734</v>
      </c>
      <c r="J43" s="57">
        <v>0.10693219020172906</v>
      </c>
      <c r="K43" s="57">
        <v>1.287959005763688</v>
      </c>
      <c r="L43" s="57">
        <v>4.0288064913544659</v>
      </c>
      <c r="M43" s="57">
        <v>3.7446072406340041</v>
      </c>
      <c r="N43" s="57">
        <v>1.1654140201729104</v>
      </c>
      <c r="O43" s="57">
        <v>0.10584045389048986</v>
      </c>
      <c r="P43" s="57"/>
      <c r="Q43" s="96"/>
      <c r="R43" s="57"/>
      <c r="S43" s="57"/>
      <c r="T43" s="57"/>
      <c r="U43" s="99">
        <v>3.386167146974107</v>
      </c>
      <c r="V43" s="57">
        <f t="shared" si="45"/>
        <v>99.330354293948147</v>
      </c>
      <c r="W43" s="57"/>
      <c r="X43" s="96" t="str">
        <f t="shared" si="46"/>
        <v>dacite</v>
      </c>
      <c r="Y43" s="57">
        <f t="shared" si="47"/>
        <v>69.239886806321181</v>
      </c>
      <c r="Z43" s="57">
        <f t="shared" si="48"/>
        <v>0.52591520116642343</v>
      </c>
      <c r="AA43" s="57">
        <f t="shared" si="49"/>
        <v>14.745261733570773</v>
      </c>
      <c r="AB43" s="57">
        <f t="shared" si="50"/>
        <v>4.6080692544348798</v>
      </c>
      <c r="AC43" s="57">
        <f t="shared" si="51"/>
        <v>0.111452494811304</v>
      </c>
      <c r="AD43" s="57">
        <f t="shared" si="52"/>
        <v>1.3424044166330804</v>
      </c>
      <c r="AE43" s="57">
        <f t="shared" si="53"/>
        <v>4.1991147261301576</v>
      </c>
      <c r="AF43" s="57">
        <f t="shared" si="54"/>
        <v>3.9029016264401206</v>
      </c>
      <c r="AG43" s="57">
        <f t="shared" si="55"/>
        <v>1.214679132554062</v>
      </c>
      <c r="AH43" s="57">
        <f t="shared" si="56"/>
        <v>0.11031460793800463</v>
      </c>
      <c r="AI43" s="57">
        <f t="shared" si="57"/>
        <v>0</v>
      </c>
      <c r="AJ43" s="57">
        <f t="shared" si="58"/>
        <v>0</v>
      </c>
      <c r="AK43" s="57">
        <f t="shared" si="59"/>
        <v>0</v>
      </c>
      <c r="AL43" s="57">
        <f t="shared" si="60"/>
        <v>0</v>
      </c>
      <c r="AM43" s="112">
        <f t="shared" si="61"/>
        <v>100.00000000000001</v>
      </c>
      <c r="AO43" s="57">
        <f t="shared" si="62"/>
        <v>69.239886806321181</v>
      </c>
      <c r="AP43" s="57">
        <f t="shared" si="63"/>
        <v>1.214679132554062</v>
      </c>
      <c r="AQ43" s="57">
        <f t="shared" si="64"/>
        <v>5.1175807589941824</v>
      </c>
      <c r="AR43" s="57">
        <f t="shared" si="65"/>
        <v>0.77440377172660402</v>
      </c>
      <c r="AS43" s="57">
        <f t="shared" si="66"/>
        <v>0.9593734080368953</v>
      </c>
      <c r="AT43" s="57">
        <f t="shared" si="67"/>
        <v>1.9062553251540852</v>
      </c>
      <c r="AU43" s="99">
        <f t="shared" si="68"/>
        <v>0.91846603286402484</v>
      </c>
      <c r="AV43" s="57">
        <f t="shared" si="69"/>
        <v>3.21311325916469</v>
      </c>
      <c r="AW43" s="57">
        <v>11.530320760902649</v>
      </c>
      <c r="AX43" s="57">
        <v>32.299787419546533</v>
      </c>
      <c r="AY43" s="57">
        <v>56.169891819550827</v>
      </c>
      <c r="AZ43" s="57"/>
      <c r="BA43" s="57">
        <v>9.6759466477630642</v>
      </c>
      <c r="BB43" s="57">
        <v>43.187734447779214</v>
      </c>
      <c r="BC43" s="57">
        <v>47.13631890445771</v>
      </c>
    </row>
    <row r="44" spans="1:55" x14ac:dyDescent="0.25">
      <c r="A44" s="110" t="s">
        <v>445</v>
      </c>
      <c r="B44" s="59" t="s">
        <v>39</v>
      </c>
      <c r="C44" s="110" t="s">
        <v>304</v>
      </c>
      <c r="D44" s="111" t="s">
        <v>27</v>
      </c>
      <c r="E44" s="57">
        <v>66.052887055555601</v>
      </c>
      <c r="F44" s="57">
        <v>0.51618388888888922</v>
      </c>
      <c r="G44" s="57">
        <v>14.26327525000001</v>
      </c>
      <c r="I44" s="57">
        <v>4.6169340486111148</v>
      </c>
      <c r="J44" s="57">
        <v>0.10934082638888898</v>
      </c>
      <c r="K44" s="57">
        <v>1.3228566458333344</v>
      </c>
      <c r="L44" s="57">
        <v>4.1182110277777806</v>
      </c>
      <c r="M44" s="57">
        <v>3.8662618263888917</v>
      </c>
      <c r="N44" s="57">
        <v>1.1310869791666673</v>
      </c>
      <c r="O44" s="57">
        <v>0.1114496736111112</v>
      </c>
      <c r="P44" s="57"/>
      <c r="Q44" s="96"/>
      <c r="R44" s="57"/>
      <c r="S44" s="57"/>
      <c r="T44" s="57"/>
      <c r="U44" s="99">
        <v>3.263888888888808</v>
      </c>
      <c r="V44" s="57">
        <f t="shared" si="45"/>
        <v>99.372376111111095</v>
      </c>
      <c r="W44" s="57"/>
      <c r="X44" s="96" t="str">
        <f t="shared" si="46"/>
        <v>dacite</v>
      </c>
      <c r="Y44" s="57">
        <f t="shared" si="47"/>
        <v>68.727423523822566</v>
      </c>
      <c r="Z44" s="57">
        <f t="shared" si="48"/>
        <v>0.53708460491669963</v>
      </c>
      <c r="AA44" s="57">
        <f t="shared" si="49"/>
        <v>14.840807156833538</v>
      </c>
      <c r="AB44" s="57">
        <f t="shared" si="50"/>
        <v>4.803877557593669</v>
      </c>
      <c r="AC44" s="57">
        <f t="shared" si="51"/>
        <v>0.11376812761194632</v>
      </c>
      <c r="AD44" s="57">
        <f t="shared" si="52"/>
        <v>1.3764202143507076</v>
      </c>
      <c r="AE44" s="57">
        <f t="shared" si="53"/>
        <v>4.2849608258380369</v>
      </c>
      <c r="AF44" s="57">
        <f t="shared" si="54"/>
        <v>4.0228099912230562</v>
      </c>
      <c r="AG44" s="57">
        <f t="shared" si="55"/>
        <v>1.1768856339933487</v>
      </c>
      <c r="AH44" s="57">
        <f t="shared" si="56"/>
        <v>0.11596236381644111</v>
      </c>
      <c r="AI44" s="57">
        <f t="shared" si="57"/>
        <v>0</v>
      </c>
      <c r="AJ44" s="57">
        <f t="shared" si="58"/>
        <v>0</v>
      </c>
      <c r="AK44" s="57">
        <f t="shared" si="59"/>
        <v>0</v>
      </c>
      <c r="AL44" s="57">
        <f t="shared" si="60"/>
        <v>0</v>
      </c>
      <c r="AM44" s="112">
        <f t="shared" si="61"/>
        <v>100</v>
      </c>
      <c r="AO44" s="57">
        <f t="shared" si="62"/>
        <v>68.727423523822566</v>
      </c>
      <c r="AP44" s="57">
        <f t="shared" si="63"/>
        <v>1.1768856339933487</v>
      </c>
      <c r="AQ44" s="57">
        <f t="shared" si="64"/>
        <v>5.199695625216405</v>
      </c>
      <c r="AR44" s="57">
        <f t="shared" si="65"/>
        <v>0.77728901338718615</v>
      </c>
      <c r="AS44" s="57">
        <f t="shared" si="66"/>
        <v>0.94635296044931116</v>
      </c>
      <c r="AT44" s="57">
        <f t="shared" si="67"/>
        <v>1.880595735173991</v>
      </c>
      <c r="AU44" s="99">
        <f t="shared" si="68"/>
        <v>0.9147347993783681</v>
      </c>
      <c r="AV44" s="57">
        <f t="shared" si="69"/>
        <v>3.4181825956809933</v>
      </c>
      <c r="AW44" s="57">
        <v>10.953398492551022</v>
      </c>
      <c r="AX44" s="57">
        <v>32.281644853661</v>
      </c>
      <c r="AY44" s="57">
        <v>56.764956653787991</v>
      </c>
      <c r="AZ44" s="57"/>
      <c r="BA44" s="57">
        <v>9.4790602439938869</v>
      </c>
      <c r="BB44" s="57">
        <v>41.396602297190555</v>
      </c>
      <c r="BC44" s="57">
        <v>49.124337458815553</v>
      </c>
    </row>
    <row r="45" spans="1:55" x14ac:dyDescent="0.25">
      <c r="A45" s="110" t="s">
        <v>188</v>
      </c>
      <c r="B45" s="59" t="s">
        <v>39</v>
      </c>
      <c r="C45" s="110" t="s">
        <v>304</v>
      </c>
      <c r="D45" s="111" t="s">
        <v>27</v>
      </c>
      <c r="E45" s="57">
        <v>67.317604657179828</v>
      </c>
      <c r="F45" s="57">
        <v>0.52030012936610615</v>
      </c>
      <c r="G45" s="57">
        <v>14.444050711513585</v>
      </c>
      <c r="I45" s="57">
        <v>4.4081474773609326</v>
      </c>
      <c r="J45" s="57">
        <v>0.10885795601552395</v>
      </c>
      <c r="K45" s="57">
        <v>1.2293122897800779</v>
      </c>
      <c r="L45" s="57">
        <v>4.2442214747736093</v>
      </c>
      <c r="M45" s="57">
        <v>4.0223270375161713</v>
      </c>
      <c r="N45" s="57">
        <v>1.1190975420439846</v>
      </c>
      <c r="O45" s="57">
        <v>0.10530866752910739</v>
      </c>
      <c r="P45" s="57"/>
      <c r="Q45" s="96"/>
      <c r="R45" s="57"/>
      <c r="S45" s="57"/>
      <c r="T45" s="57"/>
      <c r="U45" s="99">
        <v>1.6817593790426779</v>
      </c>
      <c r="V45" s="57">
        <f t="shared" si="45"/>
        <v>99.200987322121605</v>
      </c>
      <c r="W45" s="57"/>
      <c r="X45" s="96" t="str">
        <f t="shared" si="46"/>
        <v>dacite</v>
      </c>
      <c r="Y45" s="57">
        <f t="shared" si="47"/>
        <v>69.03008368408382</v>
      </c>
      <c r="Z45" s="57">
        <f t="shared" si="48"/>
        <v>0.53353593987618586</v>
      </c>
      <c r="AA45" s="57">
        <f t="shared" si="49"/>
        <v>14.811490017070732</v>
      </c>
      <c r="AB45" s="57">
        <f t="shared" si="50"/>
        <v>4.5202854558425418</v>
      </c>
      <c r="AC45" s="57">
        <f t="shared" si="51"/>
        <v>0.11162717169896315</v>
      </c>
      <c r="AD45" s="57">
        <f t="shared" si="52"/>
        <v>1.2605845182630202</v>
      </c>
      <c r="AE45" s="57">
        <f t="shared" si="53"/>
        <v>4.3521893725931902</v>
      </c>
      <c r="AF45" s="57">
        <f t="shared" si="54"/>
        <v>4.1246502073047244</v>
      </c>
      <c r="AG45" s="57">
        <f t="shared" si="55"/>
        <v>1.1475660396913638</v>
      </c>
      <c r="AH45" s="57">
        <f t="shared" si="56"/>
        <v>0.10798759357546914</v>
      </c>
      <c r="AI45" s="57">
        <f t="shared" si="57"/>
        <v>0</v>
      </c>
      <c r="AJ45" s="57">
        <f t="shared" si="58"/>
        <v>0</v>
      </c>
      <c r="AK45" s="57">
        <f t="shared" si="59"/>
        <v>0</v>
      </c>
      <c r="AL45" s="57">
        <f t="shared" si="60"/>
        <v>0</v>
      </c>
      <c r="AM45" s="112">
        <f t="shared" si="61"/>
        <v>100.00000000000003</v>
      </c>
      <c r="AO45" s="57">
        <f t="shared" si="62"/>
        <v>69.03008368408382</v>
      </c>
      <c r="AP45" s="57">
        <f t="shared" si="63"/>
        <v>1.1475660396913638</v>
      </c>
      <c r="AQ45" s="57">
        <f t="shared" si="64"/>
        <v>5.2722162469960878</v>
      </c>
      <c r="AR45" s="57">
        <f t="shared" si="65"/>
        <v>0.78193861409967758</v>
      </c>
      <c r="AS45" s="57">
        <f t="shared" si="66"/>
        <v>0.92919493524766905</v>
      </c>
      <c r="AT45" s="57">
        <f t="shared" si="67"/>
        <v>1.8451298927395599</v>
      </c>
      <c r="AU45" s="99">
        <f t="shared" si="68"/>
        <v>0.92002687440289765</v>
      </c>
      <c r="AV45" s="57">
        <f t="shared" si="69"/>
        <v>3.594259558616812</v>
      </c>
      <c r="AW45" s="57">
        <v>10.494645846171593</v>
      </c>
      <c r="AX45" s="57">
        <v>32.316237576269629</v>
      </c>
      <c r="AY45" s="57">
        <v>57.189116577558785</v>
      </c>
      <c r="AZ45" s="57"/>
      <c r="BA45" s="57">
        <v>9.141248991206286</v>
      </c>
      <c r="BB45" s="57">
        <v>41.044782830601584</v>
      </c>
      <c r="BC45" s="57">
        <v>49.813968178192134</v>
      </c>
    </row>
    <row r="46" spans="1:55" x14ac:dyDescent="0.25">
      <c r="A46" s="110" t="s">
        <v>121</v>
      </c>
      <c r="B46" s="59" t="s">
        <v>39</v>
      </c>
      <c r="C46" s="110" t="s">
        <v>304</v>
      </c>
      <c r="D46" s="111" t="s">
        <v>27</v>
      </c>
      <c r="E46" s="57">
        <v>66.859123884418395</v>
      </c>
      <c r="F46" s="57">
        <v>0.50641768836869039</v>
      </c>
      <c r="G46" s="57">
        <v>14.037126781272857</v>
      </c>
      <c r="I46" s="57">
        <v>4.4739369348939269</v>
      </c>
      <c r="J46" s="57">
        <v>0.10936283833211409</v>
      </c>
      <c r="K46" s="57">
        <v>1.3039050548646669</v>
      </c>
      <c r="L46" s="57">
        <v>3.9633673299195307</v>
      </c>
      <c r="M46" s="57">
        <v>3.7548036869056318</v>
      </c>
      <c r="N46" s="57">
        <v>1.1624398683247985</v>
      </c>
      <c r="O46" s="57">
        <v>9.5252128749085563E-2</v>
      </c>
      <c r="P46" s="57"/>
      <c r="Q46" s="96"/>
      <c r="R46" s="57"/>
      <c r="S46" s="57"/>
      <c r="T46" s="57"/>
      <c r="U46" s="99">
        <v>3.2187271397220543</v>
      </c>
      <c r="V46" s="57">
        <f t="shared" si="45"/>
        <v>99.48446333577175</v>
      </c>
      <c r="W46" s="57"/>
      <c r="X46" s="96" t="str">
        <f t="shared" si="46"/>
        <v>dacite</v>
      </c>
      <c r="Y46" s="57">
        <f t="shared" si="47"/>
        <v>69.4526697933901</v>
      </c>
      <c r="Z46" s="57">
        <f t="shared" si="48"/>
        <v>0.52606224019036951</v>
      </c>
      <c r="AA46" s="57">
        <f t="shared" si="49"/>
        <v>14.581643828792407</v>
      </c>
      <c r="AB46" s="57">
        <f t="shared" si="50"/>
        <v>4.64748633489131</v>
      </c>
      <c r="AC46" s="57">
        <f t="shared" si="51"/>
        <v>0.1136051544958754</v>
      </c>
      <c r="AD46" s="57">
        <f t="shared" si="52"/>
        <v>1.3544851017491861</v>
      </c>
      <c r="AE46" s="57">
        <f t="shared" si="53"/>
        <v>4.1171111202514954</v>
      </c>
      <c r="AF46" s="57">
        <f t="shared" si="54"/>
        <v>3.9004570424297156</v>
      </c>
      <c r="AG46" s="57">
        <f t="shared" si="55"/>
        <v>1.2075323103096984</v>
      </c>
      <c r="AH46" s="57">
        <f t="shared" si="56"/>
        <v>9.8947073499858901E-2</v>
      </c>
      <c r="AI46" s="57">
        <f t="shared" si="57"/>
        <v>0</v>
      </c>
      <c r="AJ46" s="57">
        <f t="shared" si="58"/>
        <v>0</v>
      </c>
      <c r="AK46" s="57">
        <f t="shared" si="59"/>
        <v>0</v>
      </c>
      <c r="AL46" s="57">
        <f t="shared" si="60"/>
        <v>0</v>
      </c>
      <c r="AM46" s="112">
        <f t="shared" si="61"/>
        <v>100.00000000000003</v>
      </c>
      <c r="AO46" s="57">
        <f t="shared" si="62"/>
        <v>69.4526697933901</v>
      </c>
      <c r="AP46" s="57">
        <f t="shared" si="63"/>
        <v>1.2075323103096984</v>
      </c>
      <c r="AQ46" s="57">
        <f t="shared" si="64"/>
        <v>5.1079893527394145</v>
      </c>
      <c r="AR46" s="57">
        <f t="shared" si="65"/>
        <v>0.77432663316582917</v>
      </c>
      <c r="AS46" s="57">
        <f t="shared" si="66"/>
        <v>0.95876169152438617</v>
      </c>
      <c r="AT46" s="57">
        <f t="shared" si="67"/>
        <v>1.887972537242538</v>
      </c>
      <c r="AU46" s="99">
        <f t="shared" si="68"/>
        <v>0.99087823248791906</v>
      </c>
      <c r="AV46" s="57">
        <f t="shared" si="69"/>
        <v>3.230105736408293</v>
      </c>
      <c r="AW46" s="57">
        <v>11.536010872483619</v>
      </c>
      <c r="AX46" s="57">
        <v>31.969178158469425</v>
      </c>
      <c r="AY46" s="57">
        <v>56.494810969046959</v>
      </c>
      <c r="AZ46" s="57"/>
      <c r="BA46" s="57">
        <v>9.57569880783279</v>
      </c>
      <c r="BB46" s="57">
        <v>43.529642369036836</v>
      </c>
      <c r="BC46" s="57">
        <v>46.894658823130371</v>
      </c>
    </row>
    <row r="47" spans="1:55" x14ac:dyDescent="0.25">
      <c r="A47" s="110" t="s">
        <v>186</v>
      </c>
      <c r="B47" s="59" t="s">
        <v>39</v>
      </c>
      <c r="C47" s="110" t="s">
        <v>296</v>
      </c>
      <c r="D47" s="111" t="s">
        <v>27</v>
      </c>
      <c r="E47" s="57">
        <v>65.5141394061135</v>
      </c>
      <c r="F47" s="57">
        <v>0.54381685589519624</v>
      </c>
      <c r="G47" s="57">
        <v>14.229924663755451</v>
      </c>
      <c r="I47" s="57">
        <v>5.3749770305676829</v>
      </c>
      <c r="J47" s="57">
        <v>0.1214697816593886</v>
      </c>
      <c r="K47" s="57">
        <v>1.6371616419213968</v>
      </c>
      <c r="L47" s="57">
        <v>4.2171369956331857</v>
      </c>
      <c r="M47" s="57">
        <v>3.8709894672489065</v>
      </c>
      <c r="N47" s="57">
        <v>1.0935296419213969</v>
      </c>
      <c r="O47" s="57">
        <v>0.10662293449781655</v>
      </c>
      <c r="P47" s="57"/>
      <c r="Q47" s="96"/>
      <c r="R47" s="57"/>
      <c r="S47" s="57"/>
      <c r="T47" s="57"/>
      <c r="U47" s="99">
        <v>2.707423580786076</v>
      </c>
      <c r="V47" s="57">
        <f t="shared" si="45"/>
        <v>99.417191999999986</v>
      </c>
      <c r="W47" s="57"/>
      <c r="X47" s="96" t="str">
        <f t="shared" si="46"/>
        <v>dacite</v>
      </c>
      <c r="Y47" s="57">
        <f t="shared" si="47"/>
        <v>67.743042380295265</v>
      </c>
      <c r="Z47" s="57">
        <f t="shared" si="48"/>
        <v>0.56231843461549724</v>
      </c>
      <c r="AA47" s="57">
        <f t="shared" si="49"/>
        <v>14.714051017134173</v>
      </c>
      <c r="AB47" s="57">
        <f t="shared" si="50"/>
        <v>5.5578429339923874</v>
      </c>
      <c r="AC47" s="57">
        <f t="shared" si="51"/>
        <v>0.12560239120090319</v>
      </c>
      <c r="AD47" s="57">
        <f t="shared" si="52"/>
        <v>1.6928606785869746</v>
      </c>
      <c r="AE47" s="57">
        <f t="shared" si="53"/>
        <v>4.3606112025342636</v>
      </c>
      <c r="AF47" s="57">
        <f t="shared" si="54"/>
        <v>4.0026871437320422</v>
      </c>
      <c r="AG47" s="57">
        <f t="shared" si="55"/>
        <v>1.1307333889801132</v>
      </c>
      <c r="AH47" s="57">
        <f t="shared" si="56"/>
        <v>0.11025042892836988</v>
      </c>
      <c r="AI47" s="57">
        <f t="shared" si="57"/>
        <v>0</v>
      </c>
      <c r="AJ47" s="57">
        <f t="shared" si="58"/>
        <v>0</v>
      </c>
      <c r="AK47" s="57">
        <f t="shared" si="59"/>
        <v>0</v>
      </c>
      <c r="AL47" s="57">
        <f t="shared" si="60"/>
        <v>0</v>
      </c>
      <c r="AM47" s="112">
        <f t="shared" si="61"/>
        <v>99.999999999999986</v>
      </c>
      <c r="AO47" s="57">
        <f t="shared" si="62"/>
        <v>67.743042380295265</v>
      </c>
      <c r="AP47" s="57">
        <f t="shared" si="63"/>
        <v>1.1307333889801132</v>
      </c>
      <c r="AQ47" s="57">
        <f t="shared" si="64"/>
        <v>5.1334205327121554</v>
      </c>
      <c r="AR47" s="57">
        <f t="shared" si="65"/>
        <v>0.76652463415412497</v>
      </c>
      <c r="AS47" s="57">
        <f t="shared" si="66"/>
        <v>0.93502158097971455</v>
      </c>
      <c r="AT47" s="57">
        <f t="shared" si="67"/>
        <v>1.8843661025150855</v>
      </c>
      <c r="AU47" s="99">
        <f t="shared" si="68"/>
        <v>0.77280933017789177</v>
      </c>
      <c r="AV47" s="57">
        <f t="shared" si="69"/>
        <v>3.5399035552866649</v>
      </c>
      <c r="AW47" s="57">
        <v>10.53059106585612</v>
      </c>
      <c r="AX47" s="57">
        <v>32.952247404956097</v>
      </c>
      <c r="AY47" s="57">
        <v>56.517161529187774</v>
      </c>
      <c r="AZ47" s="57"/>
      <c r="BA47" s="57">
        <v>9.45860054434727</v>
      </c>
      <c r="BB47" s="57">
        <v>39.777558047147878</v>
      </c>
      <c r="BC47" s="57">
        <v>50.763841408504845</v>
      </c>
    </row>
    <row r="48" spans="1:55" x14ac:dyDescent="0.25">
      <c r="A48" s="110" t="s">
        <v>446</v>
      </c>
      <c r="B48" s="59" t="s">
        <v>39</v>
      </c>
      <c r="C48" s="110" t="s">
        <v>296</v>
      </c>
      <c r="D48" s="111" t="s">
        <v>27</v>
      </c>
      <c r="E48" s="57">
        <v>67.707166659209506</v>
      </c>
      <c r="F48" s="57">
        <v>0.47284886651752411</v>
      </c>
      <c r="G48" s="57">
        <v>13.900019604772554</v>
      </c>
      <c r="I48" s="57">
        <v>3.8449521476510058</v>
      </c>
      <c r="J48" s="57">
        <v>9.8527509321401918E-2</v>
      </c>
      <c r="K48" s="57">
        <v>1.2297417002237132</v>
      </c>
      <c r="L48" s="57">
        <v>3.8716755704697978</v>
      </c>
      <c r="M48" s="57">
        <v>3.9203638478747189</v>
      </c>
      <c r="N48" s="57">
        <v>1.2058908277404918</v>
      </c>
      <c r="O48" s="57">
        <v>9.2405205070842628E-2</v>
      </c>
      <c r="P48" s="57"/>
      <c r="Q48" s="96"/>
      <c r="R48" s="57"/>
      <c r="S48" s="57"/>
      <c r="T48" s="57"/>
      <c r="U48" s="99">
        <v>3.2811334824758003</v>
      </c>
      <c r="V48" s="57">
        <f t="shared" si="45"/>
        <v>99.624725421327355</v>
      </c>
      <c r="W48" s="57"/>
      <c r="X48" s="96" t="str">
        <f t="shared" si="46"/>
        <v>dacite</v>
      </c>
      <c r="Y48" s="57">
        <f t="shared" si="47"/>
        <v>70.276772223919835</v>
      </c>
      <c r="Z48" s="57">
        <f t="shared" si="48"/>
        <v>0.49079430920287581</v>
      </c>
      <c r="AA48" s="57">
        <f t="shared" si="49"/>
        <v>14.427549694840915</v>
      </c>
      <c r="AB48" s="57">
        <f t="shared" si="50"/>
        <v>3.9908748161386418</v>
      </c>
      <c r="AC48" s="57">
        <f t="shared" si="51"/>
        <v>0.10226680087237817</v>
      </c>
      <c r="AD48" s="57">
        <f t="shared" si="52"/>
        <v>1.2764125516559728</v>
      </c>
      <c r="AE48" s="57">
        <f t="shared" si="53"/>
        <v>4.0186124396598339</v>
      </c>
      <c r="AF48" s="57">
        <f t="shared" si="54"/>
        <v>4.0691485224704307</v>
      </c>
      <c r="AG48" s="57">
        <f t="shared" si="55"/>
        <v>1.2516564967868962</v>
      </c>
      <c r="AH48" s="57">
        <f t="shared" si="56"/>
        <v>9.5912144452213702E-2</v>
      </c>
      <c r="AI48" s="57">
        <f t="shared" si="57"/>
        <v>0</v>
      </c>
      <c r="AJ48" s="57">
        <f t="shared" si="58"/>
        <v>0</v>
      </c>
      <c r="AK48" s="57">
        <f t="shared" si="59"/>
        <v>0</v>
      </c>
      <c r="AL48" s="57">
        <f t="shared" si="60"/>
        <v>0</v>
      </c>
      <c r="AM48" s="112">
        <f t="shared" si="61"/>
        <v>99.999999999999972</v>
      </c>
      <c r="AO48" s="57">
        <f t="shared" si="62"/>
        <v>70.276772223919835</v>
      </c>
      <c r="AP48" s="57">
        <f t="shared" si="63"/>
        <v>1.2516564967868962</v>
      </c>
      <c r="AQ48" s="57">
        <f t="shared" si="64"/>
        <v>5.3208050192573264</v>
      </c>
      <c r="AR48" s="57">
        <f t="shared" si="65"/>
        <v>0.75767174590468567</v>
      </c>
      <c r="AS48" s="57">
        <f t="shared" si="66"/>
        <v>0.9395986904198208</v>
      </c>
      <c r="AT48" s="57">
        <f t="shared" si="67"/>
        <v>1.7925305468702639</v>
      </c>
      <c r="AU48" s="99">
        <f t="shared" si="68"/>
        <v>1.3021925795974925</v>
      </c>
      <c r="AV48" s="57">
        <f t="shared" si="69"/>
        <v>3.2510105871029835</v>
      </c>
      <c r="AW48" s="57">
        <v>11.710790035164642</v>
      </c>
      <c r="AX48" s="57">
        <v>30.567293441608339</v>
      </c>
      <c r="AY48" s="57">
        <v>57.721916523227016</v>
      </c>
      <c r="AZ48" s="57"/>
      <c r="BA48" s="57">
        <v>9.6183695823792217</v>
      </c>
      <c r="BB48" s="57">
        <v>42.973152897612543</v>
      </c>
      <c r="BC48" s="57">
        <v>47.408477520008226</v>
      </c>
    </row>
    <row r="49" spans="1:55" x14ac:dyDescent="0.25">
      <c r="A49" s="113" t="s">
        <v>447</v>
      </c>
      <c r="B49" s="59" t="s">
        <v>39</v>
      </c>
      <c r="C49" s="110" t="s">
        <v>296</v>
      </c>
      <c r="D49" s="111" t="s">
        <v>27</v>
      </c>
      <c r="E49" s="57">
        <v>65.771054184600686</v>
      </c>
      <c r="F49" s="57">
        <v>0.52404212338593981</v>
      </c>
      <c r="G49" s="57">
        <v>14.300684753706363</v>
      </c>
      <c r="I49" s="57">
        <v>5.7786849593495946</v>
      </c>
      <c r="J49" s="57">
        <v>0.12235263032042086</v>
      </c>
      <c r="K49" s="57">
        <v>1.2790657101865137</v>
      </c>
      <c r="L49" s="57">
        <v>4.2209168436154956</v>
      </c>
      <c r="M49" s="57">
        <v>3.7522774748923964</v>
      </c>
      <c r="N49" s="57">
        <v>1.1708370731707318</v>
      </c>
      <c r="O49" s="57">
        <v>0.10795533237685319</v>
      </c>
      <c r="P49" s="57">
        <v>3.3274839789574372E-2</v>
      </c>
      <c r="Q49" s="57"/>
      <c r="R49" s="57">
        <v>1.2259665231946439E-2</v>
      </c>
      <c r="S49" s="57">
        <v>1.1508077474892398E-2</v>
      </c>
      <c r="T49" s="57">
        <v>5.8272453371592545E-3</v>
      </c>
      <c r="U49" s="57">
        <v>2.3912003825920523</v>
      </c>
      <c r="V49" s="57">
        <f t="shared" si="45"/>
        <v>99.481941296030598</v>
      </c>
      <c r="W49" s="57"/>
      <c r="X49" s="96" t="str">
        <f t="shared" si="46"/>
        <v>dacite</v>
      </c>
      <c r="Y49" s="57">
        <f t="shared" si="47"/>
        <v>67.749870145487336</v>
      </c>
      <c r="Z49" s="57">
        <f t="shared" si="48"/>
        <v>0.5398086780016299</v>
      </c>
      <c r="AA49" s="57">
        <f t="shared" si="49"/>
        <v>14.730941248650428</v>
      </c>
      <c r="AB49" s="57">
        <f t="shared" si="50"/>
        <v>5.9525449373028421</v>
      </c>
      <c r="AC49" s="57">
        <f t="shared" si="51"/>
        <v>0.12603378369003188</v>
      </c>
      <c r="AD49" s="57">
        <f t="shared" si="52"/>
        <v>1.3175482261461331</v>
      </c>
      <c r="AE49" s="57">
        <f t="shared" si="53"/>
        <v>4.3479091462822392</v>
      </c>
      <c r="AF49" s="57">
        <f t="shared" si="54"/>
        <v>3.8651700938270483</v>
      </c>
      <c r="AG49" s="57">
        <f t="shared" si="55"/>
        <v>1.2060633762414601</v>
      </c>
      <c r="AH49" s="57">
        <f t="shared" si="56"/>
        <v>0.11120332250592362</v>
      </c>
      <c r="AI49" s="57">
        <f t="shared" si="57"/>
        <v>3.4275960797711905E-2</v>
      </c>
      <c r="AJ49" s="57">
        <f t="shared" si="58"/>
        <v>1.2628514743891508E-2</v>
      </c>
      <c r="AK49" s="57">
        <f t="shared" si="59"/>
        <v>1.185431439733128E-2</v>
      </c>
      <c r="AL49" s="57">
        <f t="shared" si="60"/>
        <v>6.0025663233305966E-3</v>
      </c>
      <c r="AM49" s="112">
        <f t="shared" si="61"/>
        <v>100.01185431439734</v>
      </c>
      <c r="AO49" s="57">
        <f t="shared" si="62"/>
        <v>67.749870145487336</v>
      </c>
      <c r="AP49" s="57">
        <f t="shared" si="63"/>
        <v>1.2060633762414601</v>
      </c>
      <c r="AQ49" s="57">
        <f t="shared" si="64"/>
        <v>5.071233470068508</v>
      </c>
      <c r="AR49" s="57">
        <f t="shared" si="65"/>
        <v>0.8187714797424851</v>
      </c>
      <c r="AS49" s="57">
        <f t="shared" si="66"/>
        <v>0.94618289840125158</v>
      </c>
      <c r="AT49" s="57">
        <f t="shared" si="67"/>
        <v>1.922145327994115</v>
      </c>
      <c r="AU49" s="99">
        <f t="shared" si="68"/>
        <v>0.72332432378626876</v>
      </c>
      <c r="AV49" s="57">
        <f t="shared" si="69"/>
        <v>3.2047819127651063</v>
      </c>
      <c r="AW49" s="57">
        <v>11.385763596636975</v>
      </c>
      <c r="AX49" s="57">
        <v>33.292372075507743</v>
      </c>
      <c r="AY49" s="57">
        <v>55.32186432785528</v>
      </c>
      <c r="AZ49" s="57"/>
      <c r="BA49" s="57">
        <v>10.074950040089455</v>
      </c>
      <c r="BB49" s="57">
        <v>40.97224899077937</v>
      </c>
      <c r="BC49" s="57">
        <v>48.952800969131175</v>
      </c>
    </row>
    <row r="50" spans="1:55" x14ac:dyDescent="0.25">
      <c r="A50" s="113" t="s">
        <v>448</v>
      </c>
      <c r="B50" s="59" t="s">
        <v>39</v>
      </c>
      <c r="C50" s="110" t="s">
        <v>296</v>
      </c>
      <c r="D50" s="111" t="s">
        <v>27</v>
      </c>
      <c r="E50" s="57">
        <v>66.300628501628665</v>
      </c>
      <c r="F50" s="57">
        <v>0.50015986319218242</v>
      </c>
      <c r="G50" s="57">
        <v>14.375664175895768</v>
      </c>
      <c r="I50" s="57">
        <v>4.7129681758957664</v>
      </c>
      <c r="J50" s="57">
        <v>0.11073488599348537</v>
      </c>
      <c r="K50" s="57">
        <v>1.1083117719869706</v>
      </c>
      <c r="L50" s="57">
        <v>4.0844881237785025</v>
      </c>
      <c r="M50" s="57">
        <v>3.8627654657980459</v>
      </c>
      <c r="N50" s="57">
        <v>1.2736505798045603</v>
      </c>
      <c r="O50" s="57">
        <v>9.8255934853420199E-2</v>
      </c>
      <c r="P50" s="57">
        <v>3.6454488599348536E-2</v>
      </c>
      <c r="Q50" s="57"/>
      <c r="R50" s="57">
        <v>1.21774332247557E-2</v>
      </c>
      <c r="S50" s="57"/>
      <c r="T50" s="57"/>
      <c r="U50" s="57">
        <v>2.7361563517915184</v>
      </c>
      <c r="V50" s="57">
        <f t="shared" si="45"/>
        <v>99.212415752442993</v>
      </c>
      <c r="W50" s="57"/>
      <c r="X50" s="96" t="str">
        <f t="shared" si="46"/>
        <v>dacite</v>
      </c>
      <c r="Y50" s="57">
        <f t="shared" si="47"/>
        <v>68.722221314875071</v>
      </c>
      <c r="Z50" s="57">
        <f t="shared" si="48"/>
        <v>0.51842791822503542</v>
      </c>
      <c r="AA50" s="57">
        <f t="shared" si="49"/>
        <v>14.900727148008286</v>
      </c>
      <c r="AB50" s="57">
        <f t="shared" si="50"/>
        <v>4.8851066626904709</v>
      </c>
      <c r="AC50" s="57">
        <f t="shared" si="51"/>
        <v>0.11477941483367422</v>
      </c>
      <c r="AD50" s="57">
        <f t="shared" si="52"/>
        <v>1.148792230204861</v>
      </c>
      <c r="AE50" s="57">
        <f t="shared" si="53"/>
        <v>4.233671733494802</v>
      </c>
      <c r="AF50" s="57">
        <f t="shared" si="54"/>
        <v>4.0038507813166335</v>
      </c>
      <c r="AG50" s="57">
        <f t="shared" si="55"/>
        <v>1.3201699441053991</v>
      </c>
      <c r="AH50" s="57">
        <f t="shared" si="56"/>
        <v>0.10184467708825445</v>
      </c>
      <c r="AI50" s="57">
        <f t="shared" si="57"/>
        <v>3.7785968098077376E-2</v>
      </c>
      <c r="AJ50" s="57">
        <f t="shared" si="58"/>
        <v>1.2622207059443136E-2</v>
      </c>
      <c r="AK50" s="57">
        <f t="shared" si="59"/>
        <v>0</v>
      </c>
      <c r="AL50" s="57">
        <f t="shared" si="60"/>
        <v>0</v>
      </c>
      <c r="AM50" s="112">
        <f t="shared" si="61"/>
        <v>100</v>
      </c>
      <c r="AO50" s="57">
        <f t="shared" si="62"/>
        <v>68.722221314875071</v>
      </c>
      <c r="AP50" s="57">
        <f t="shared" si="63"/>
        <v>1.3201699441053991</v>
      </c>
      <c r="AQ50" s="57">
        <f t="shared" si="64"/>
        <v>5.3240207254220326</v>
      </c>
      <c r="AR50" s="57">
        <f t="shared" si="65"/>
        <v>0.80961029500220549</v>
      </c>
      <c r="AS50" s="57">
        <f t="shared" si="66"/>
        <v>0.94832045913433305</v>
      </c>
      <c r="AT50" s="57">
        <f t="shared" si="67"/>
        <v>1.8590019346122606</v>
      </c>
      <c r="AU50" s="99">
        <f t="shared" si="68"/>
        <v>1.0903489919272307</v>
      </c>
      <c r="AV50" s="57">
        <f t="shared" si="69"/>
        <v>3.0328298255796193</v>
      </c>
      <c r="AW50" s="57">
        <v>12.188209505018033</v>
      </c>
      <c r="AX50" s="57">
        <v>31.7684366420823</v>
      </c>
      <c r="AY50" s="57">
        <v>56.043353852899671</v>
      </c>
      <c r="AZ50" s="57"/>
      <c r="BA50" s="57">
        <v>10.55486001243821</v>
      </c>
      <c r="BB50" s="57">
        <v>40.912190639968472</v>
      </c>
      <c r="BC50" s="57">
        <v>48.532949347593316</v>
      </c>
    </row>
    <row r="51" spans="1:55" x14ac:dyDescent="0.25">
      <c r="A51" s="113" t="s">
        <v>449</v>
      </c>
      <c r="B51" s="59" t="s">
        <v>39</v>
      </c>
      <c r="C51" s="110" t="s">
        <v>296</v>
      </c>
      <c r="D51" s="111" t="s">
        <v>27</v>
      </c>
      <c r="E51" s="57">
        <v>65.124327026412359</v>
      </c>
      <c r="F51" s="57">
        <v>0.56869037078705942</v>
      </c>
      <c r="G51" s="57">
        <v>14.463722317769195</v>
      </c>
      <c r="I51" s="57">
        <v>5.7758358074843077</v>
      </c>
      <c r="J51" s="57">
        <v>0.12579412472235635</v>
      </c>
      <c r="K51" s="57">
        <v>1.4365939389666826</v>
      </c>
      <c r="L51" s="57">
        <v>4.4091220177209074</v>
      </c>
      <c r="M51" s="57">
        <v>3.8446205134234668</v>
      </c>
      <c r="N51" s="57">
        <v>1.1841482039111539</v>
      </c>
      <c r="O51" s="57">
        <v>0.10621979802028006</v>
      </c>
      <c r="P51" s="57">
        <v>3.6408641912119746E-2</v>
      </c>
      <c r="Q51" s="57"/>
      <c r="R51" s="57">
        <v>1.5237617865765331E-2</v>
      </c>
      <c r="S51" s="57"/>
      <c r="T51" s="57">
        <v>6.2783716562047317E-3</v>
      </c>
      <c r="U51" s="57">
        <v>2.4142926122645973</v>
      </c>
      <c r="V51" s="57">
        <f t="shared" si="45"/>
        <v>99.511291362916452</v>
      </c>
      <c r="W51" s="57"/>
      <c r="X51" s="96" t="str">
        <f t="shared" si="46"/>
        <v>dacite</v>
      </c>
      <c r="Y51" s="57">
        <f t="shared" si="47"/>
        <v>67.071410923476307</v>
      </c>
      <c r="Z51" s="57">
        <f t="shared" si="48"/>
        <v>0.58569304726655269</v>
      </c>
      <c r="AA51" s="57">
        <f t="shared" si="49"/>
        <v>14.896157969735491</v>
      </c>
      <c r="AB51" s="57">
        <f t="shared" si="50"/>
        <v>5.9485214597794478</v>
      </c>
      <c r="AC51" s="57">
        <f t="shared" si="51"/>
        <v>0.1295551112196574</v>
      </c>
      <c r="AD51" s="57">
        <f t="shared" si="52"/>
        <v>1.4795451532502062</v>
      </c>
      <c r="AE51" s="57">
        <f t="shared" si="53"/>
        <v>4.5409457289649824</v>
      </c>
      <c r="AF51" s="57">
        <f t="shared" si="54"/>
        <v>3.9595667867104454</v>
      </c>
      <c r="AG51" s="57">
        <f t="shared" si="55"/>
        <v>1.2195518081378436</v>
      </c>
      <c r="AH51" s="57">
        <f t="shared" si="56"/>
        <v>0.10939555226939182</v>
      </c>
      <c r="AI51" s="57">
        <f t="shared" si="57"/>
        <v>3.7497185680906868E-2</v>
      </c>
      <c r="AJ51" s="57">
        <f t="shared" si="58"/>
        <v>1.5693191408414194E-2</v>
      </c>
      <c r="AK51" s="57">
        <f t="shared" si="59"/>
        <v>0</v>
      </c>
      <c r="AL51" s="57">
        <f t="shared" si="60"/>
        <v>6.466082100362122E-3</v>
      </c>
      <c r="AM51" s="112">
        <f t="shared" si="61"/>
        <v>100</v>
      </c>
      <c r="AO51" s="57">
        <f t="shared" si="62"/>
        <v>67.071410923476307</v>
      </c>
      <c r="AP51" s="57">
        <f t="shared" si="63"/>
        <v>1.2195518081378436</v>
      </c>
      <c r="AQ51" s="57">
        <f t="shared" si="64"/>
        <v>5.1791185948482887</v>
      </c>
      <c r="AR51" s="57">
        <f t="shared" si="65"/>
        <v>0.8008169244666008</v>
      </c>
      <c r="AS51" s="57">
        <f t="shared" si="66"/>
        <v>0.92582185134369244</v>
      </c>
      <c r="AT51" s="57">
        <f t="shared" si="67"/>
        <v>1.9015509515519868</v>
      </c>
      <c r="AU51" s="99">
        <f t="shared" si="68"/>
        <v>0.63817286588330635</v>
      </c>
      <c r="AV51" s="57">
        <f t="shared" si="69"/>
        <v>3.2467393023313882</v>
      </c>
      <c r="AW51" s="57">
        <v>11.174869305678179</v>
      </c>
      <c r="AX51" s="57">
        <v>33.817107902753612</v>
      </c>
      <c r="AY51" s="57">
        <v>55.008022791568216</v>
      </c>
      <c r="AZ51" s="57"/>
      <c r="BA51" s="57">
        <v>10.375259559585752</v>
      </c>
      <c r="BB51" s="57">
        <v>38.552777206613094</v>
      </c>
      <c r="BC51" s="57">
        <v>51.071963233801156</v>
      </c>
    </row>
    <row r="52" spans="1:55" x14ac:dyDescent="0.25">
      <c r="A52" s="113" t="s">
        <v>450</v>
      </c>
      <c r="B52" s="59" t="s">
        <v>39</v>
      </c>
      <c r="C52" s="110" t="s">
        <v>296</v>
      </c>
      <c r="D52" s="111" t="s">
        <v>27</v>
      </c>
      <c r="E52" s="57">
        <v>65.925335525026853</v>
      </c>
      <c r="F52" s="57">
        <v>0.53540347346938799</v>
      </c>
      <c r="G52" s="57">
        <v>14.317779679269604</v>
      </c>
      <c r="I52" s="57">
        <v>5.1248962408163274</v>
      </c>
      <c r="J52" s="57">
        <v>0.12036331643394202</v>
      </c>
      <c r="K52" s="57">
        <v>1.2986676986036523</v>
      </c>
      <c r="L52" s="57">
        <v>4.2949142146079486</v>
      </c>
      <c r="M52" s="57">
        <v>3.8846410189044049</v>
      </c>
      <c r="N52" s="57">
        <v>1.1631778801288939</v>
      </c>
      <c r="O52" s="57">
        <v>0.10010618796992483</v>
      </c>
      <c r="P52" s="57">
        <v>3.2896947583243824E-2</v>
      </c>
      <c r="Q52" s="57"/>
      <c r="R52" s="57">
        <v>1.4585918796992482E-2</v>
      </c>
      <c r="S52" s="57"/>
      <c r="T52" s="57">
        <v>5.582750590762622E-3</v>
      </c>
      <c r="U52" s="57">
        <v>2.6852846401718486</v>
      </c>
      <c r="V52" s="57">
        <f t="shared" si="45"/>
        <v>99.503635492373775</v>
      </c>
      <c r="W52" s="57"/>
      <c r="X52" s="96" t="str">
        <f t="shared" si="46"/>
        <v>dacite</v>
      </c>
      <c r="Y52" s="57">
        <f t="shared" si="47"/>
        <v>68.091776966605408</v>
      </c>
      <c r="Z52" s="57">
        <f t="shared" si="48"/>
        <v>0.55299792731102004</v>
      </c>
      <c r="AA52" s="57">
        <f t="shared" si="49"/>
        <v>14.788291220872384</v>
      </c>
      <c r="AB52" s="57">
        <f t="shared" si="50"/>
        <v>5.2933108193918095</v>
      </c>
      <c r="AC52" s="57">
        <f t="shared" si="51"/>
        <v>0.12431870133553777</v>
      </c>
      <c r="AD52" s="57">
        <f t="shared" si="52"/>
        <v>1.3413445769037458</v>
      </c>
      <c r="AE52" s="57">
        <f t="shared" si="53"/>
        <v>4.4360538852436662</v>
      </c>
      <c r="AF52" s="57">
        <f t="shared" si="54"/>
        <v>4.0122982727050411</v>
      </c>
      <c r="AG52" s="57">
        <f t="shared" si="55"/>
        <v>1.2014022857139377</v>
      </c>
      <c r="AH52" s="57">
        <f t="shared" si="56"/>
        <v>0.10339588217397128</v>
      </c>
      <c r="AI52" s="57">
        <f t="shared" si="57"/>
        <v>3.3978008604445928E-2</v>
      </c>
      <c r="AJ52" s="57">
        <f t="shared" si="58"/>
        <v>1.5065241938750452E-2</v>
      </c>
      <c r="AK52" s="57">
        <f t="shared" si="59"/>
        <v>0</v>
      </c>
      <c r="AL52" s="57">
        <f t="shared" si="60"/>
        <v>5.7662112002764537E-3</v>
      </c>
      <c r="AM52" s="112">
        <f t="shared" si="61"/>
        <v>100.00000000000001</v>
      </c>
      <c r="AO52" s="57">
        <f t="shared" si="62"/>
        <v>68.091776966605408</v>
      </c>
      <c r="AP52" s="57">
        <f t="shared" si="63"/>
        <v>1.2014022857139377</v>
      </c>
      <c r="AQ52" s="57">
        <f t="shared" si="64"/>
        <v>5.2137005584189788</v>
      </c>
      <c r="AR52" s="57">
        <f t="shared" si="65"/>
        <v>0.79782754389132515</v>
      </c>
      <c r="AS52" s="57">
        <f t="shared" si="66"/>
        <v>0.92623328791714021</v>
      </c>
      <c r="AT52" s="57">
        <f t="shared" si="67"/>
        <v>1.8717484944119245</v>
      </c>
      <c r="AU52" s="99">
        <f t="shared" si="68"/>
        <v>0.77764667317531266</v>
      </c>
      <c r="AV52" s="57">
        <f t="shared" si="69"/>
        <v>3.3396792401811672</v>
      </c>
      <c r="AW52" s="57">
        <v>11.028393653342118</v>
      </c>
      <c r="AX52" s="57">
        <v>33.130607158890676</v>
      </c>
      <c r="AY52" s="57">
        <v>55.840999187767196</v>
      </c>
      <c r="AZ52" s="57"/>
      <c r="BA52" s="57">
        <v>9.8848370723033234</v>
      </c>
      <c r="BB52" s="57">
        <v>40.06443058387746</v>
      </c>
      <c r="BC52" s="57">
        <v>50.05073234381922</v>
      </c>
    </row>
    <row r="53" spans="1:55" x14ac:dyDescent="0.25">
      <c r="A53" s="113" t="s">
        <v>451</v>
      </c>
      <c r="B53" s="59" t="s">
        <v>39</v>
      </c>
      <c r="C53" s="110" t="s">
        <v>296</v>
      </c>
      <c r="D53" s="111" t="s">
        <v>27</v>
      </c>
      <c r="E53" s="57">
        <v>66.741836006677516</v>
      </c>
      <c r="F53" s="57">
        <v>0.53031898925081411</v>
      </c>
      <c r="G53" s="57">
        <v>14.269893912214982</v>
      </c>
      <c r="I53" s="57">
        <v>5.0578282402280124</v>
      </c>
      <c r="J53" s="57">
        <v>0.11398489885993485</v>
      </c>
      <c r="K53" s="57">
        <v>1.1993996413680781</v>
      </c>
      <c r="L53" s="57">
        <v>4.1288910869706834</v>
      </c>
      <c r="M53" s="57">
        <v>3.8136477649837128</v>
      </c>
      <c r="N53" s="57">
        <v>1.2265234710097719</v>
      </c>
      <c r="O53" s="57">
        <v>9.8468732736156334E-2</v>
      </c>
      <c r="P53" s="57">
        <v>3.5922870684039085E-2</v>
      </c>
      <c r="Q53" s="57"/>
      <c r="R53" s="57">
        <v>1.1686226384364819E-2</v>
      </c>
      <c r="S53" s="57"/>
      <c r="T53" s="57">
        <v>6.2064664495113993E-3</v>
      </c>
      <c r="U53" s="57">
        <v>2.768729641693819</v>
      </c>
      <c r="V53" s="57">
        <f t="shared" si="45"/>
        <v>100.00333794951139</v>
      </c>
      <c r="W53" s="57"/>
      <c r="X53" s="96" t="str">
        <f t="shared" si="46"/>
        <v>dacite</v>
      </c>
      <c r="Y53" s="57">
        <f t="shared" si="47"/>
        <v>68.640000888769478</v>
      </c>
      <c r="Z53" s="57">
        <f t="shared" si="48"/>
        <v>0.54540147636731606</v>
      </c>
      <c r="AA53" s="57">
        <f t="shared" si="49"/>
        <v>14.675735482000901</v>
      </c>
      <c r="AB53" s="57">
        <f t="shared" si="50"/>
        <v>5.2016749264997726</v>
      </c>
      <c r="AC53" s="57">
        <f t="shared" si="51"/>
        <v>0.11722667560822636</v>
      </c>
      <c r="AD53" s="57">
        <f t="shared" si="52"/>
        <v>1.2335110535655309</v>
      </c>
      <c r="AE53" s="57">
        <f t="shared" si="53"/>
        <v>4.246318423888507</v>
      </c>
      <c r="AF53" s="57">
        <f t="shared" si="54"/>
        <v>3.9221094539824439</v>
      </c>
      <c r="AG53" s="57">
        <f t="shared" si="55"/>
        <v>1.2614062959218608</v>
      </c>
      <c r="AH53" s="57">
        <f t="shared" si="56"/>
        <v>0.10126922342755972</v>
      </c>
      <c r="AI53" s="57">
        <f t="shared" si="57"/>
        <v>3.6944531694226936E-2</v>
      </c>
      <c r="AJ53" s="57">
        <f t="shared" si="58"/>
        <v>1.2018587401894491E-2</v>
      </c>
      <c r="AK53" s="57">
        <f t="shared" si="59"/>
        <v>0</v>
      </c>
      <c r="AL53" s="57">
        <f t="shared" si="60"/>
        <v>6.3829808722666538E-3</v>
      </c>
      <c r="AM53" s="112">
        <f t="shared" si="61"/>
        <v>100</v>
      </c>
      <c r="AO53" s="57">
        <f t="shared" si="62"/>
        <v>68.640000888769478</v>
      </c>
      <c r="AP53" s="57">
        <f t="shared" si="63"/>
        <v>1.2614062959218608</v>
      </c>
      <c r="AQ53" s="57">
        <f t="shared" si="64"/>
        <v>5.1835157499043047</v>
      </c>
      <c r="AR53" s="57">
        <f t="shared" si="65"/>
        <v>0.80831773046083533</v>
      </c>
      <c r="AS53" s="57">
        <f t="shared" si="66"/>
        <v>0.94452580660774033</v>
      </c>
      <c r="AT53" s="57">
        <f t="shared" si="67"/>
        <v>1.8773234400346999</v>
      </c>
      <c r="AU53" s="99">
        <f t="shared" si="68"/>
        <v>0.93719732601579775</v>
      </c>
      <c r="AV53" s="57">
        <f t="shared" si="69"/>
        <v>3.1093149500384318</v>
      </c>
      <c r="AW53" s="57">
        <v>11.832982602234146</v>
      </c>
      <c r="AX53" s="57">
        <v>32.384885903973917</v>
      </c>
      <c r="AY53" s="57">
        <v>55.782131493791944</v>
      </c>
      <c r="AZ53" s="57"/>
      <c r="BA53" s="57">
        <v>10.199523202743849</v>
      </c>
      <c r="BB53" s="57">
        <v>41.718673282898109</v>
      </c>
      <c r="BC53" s="57">
        <v>48.081803514358043</v>
      </c>
    </row>
    <row r="54" spans="1:55" x14ac:dyDescent="0.25">
      <c r="A54" s="113" t="s">
        <v>452</v>
      </c>
      <c r="B54" s="59" t="s">
        <v>39</v>
      </c>
      <c r="C54" s="110" t="s">
        <v>296</v>
      </c>
      <c r="D54" s="111" t="s">
        <v>27</v>
      </c>
      <c r="E54" s="57">
        <v>66.666490810237661</v>
      </c>
      <c r="F54" s="57">
        <v>0.50954045776965262</v>
      </c>
      <c r="G54" s="57">
        <v>14.463593512248627</v>
      </c>
      <c r="I54" s="57">
        <v>4.894965553930529</v>
      </c>
      <c r="J54" s="57">
        <v>0.11253268592321752</v>
      </c>
      <c r="K54" s="57">
        <v>1.1526250727605116</v>
      </c>
      <c r="L54" s="57">
        <v>4.2070387853747704</v>
      </c>
      <c r="M54" s="57">
        <v>3.9729558676416814</v>
      </c>
      <c r="N54" s="57">
        <v>1.2001980299817181</v>
      </c>
      <c r="O54" s="57">
        <v>9.3652813162705642E-2</v>
      </c>
      <c r="P54" s="57">
        <v>3.4930711517367458E-2</v>
      </c>
      <c r="Q54" s="57"/>
      <c r="R54" s="57">
        <v>1.1522419744058501E-2</v>
      </c>
      <c r="S54" s="57"/>
      <c r="T54" s="57">
        <v>7.8878968921389393E-3</v>
      </c>
      <c r="U54" s="57">
        <v>2.7422303473491993</v>
      </c>
      <c r="V54" s="57">
        <f t="shared" si="45"/>
        <v>100.07016496453383</v>
      </c>
      <c r="W54" s="57"/>
      <c r="X54" s="96" t="str">
        <f t="shared" si="46"/>
        <v>dacite</v>
      </c>
      <c r="Y54" s="57">
        <f t="shared" si="47"/>
        <v>68.496769270255072</v>
      </c>
      <c r="Z54" s="57">
        <f t="shared" si="48"/>
        <v>0.52352950853606839</v>
      </c>
      <c r="AA54" s="57">
        <f t="shared" si="49"/>
        <v>14.860680614602165</v>
      </c>
      <c r="AB54" s="57">
        <f t="shared" si="50"/>
        <v>5.0293531586626861</v>
      </c>
      <c r="AC54" s="57">
        <f t="shared" si="51"/>
        <v>0.11562218633924272</v>
      </c>
      <c r="AD54" s="57">
        <f t="shared" si="52"/>
        <v>1.1842695288809708</v>
      </c>
      <c r="AE54" s="57">
        <f t="shared" si="53"/>
        <v>4.3225398770888521</v>
      </c>
      <c r="AF54" s="57">
        <f t="shared" si="54"/>
        <v>4.0820303885706828</v>
      </c>
      <c r="AG54" s="57">
        <f t="shared" si="55"/>
        <v>1.2331485659306349</v>
      </c>
      <c r="AH54" s="57">
        <f t="shared" si="56"/>
        <v>9.6223980844827167E-2</v>
      </c>
      <c r="AI54" s="57">
        <f t="shared" si="57"/>
        <v>3.5889707980302651E-2</v>
      </c>
      <c r="AJ54" s="57">
        <f t="shared" si="58"/>
        <v>1.1838759128485662E-2</v>
      </c>
      <c r="AK54" s="57">
        <f t="shared" si="59"/>
        <v>0</v>
      </c>
      <c r="AL54" s="57">
        <f t="shared" si="60"/>
        <v>8.1044531800289737E-3</v>
      </c>
      <c r="AM54" s="112">
        <f t="shared" si="61"/>
        <v>100.00000000000001</v>
      </c>
      <c r="AO54" s="57">
        <f t="shared" si="62"/>
        <v>68.496769270255072</v>
      </c>
      <c r="AP54" s="57">
        <f t="shared" si="63"/>
        <v>1.2331485659306349</v>
      </c>
      <c r="AQ54" s="57">
        <f t="shared" si="64"/>
        <v>5.3151789545013175</v>
      </c>
      <c r="AR54" s="57">
        <f t="shared" si="65"/>
        <v>0.80940755684199239</v>
      </c>
      <c r="AS54" s="57">
        <f t="shared" si="66"/>
        <v>0.93412012367350827</v>
      </c>
      <c r="AT54" s="57">
        <f t="shared" si="67"/>
        <v>1.8460785239613169</v>
      </c>
      <c r="AU54" s="99">
        <f t="shared" si="68"/>
        <v>0.99263907741246538</v>
      </c>
      <c r="AV54" s="57">
        <f t="shared" si="69"/>
        <v>3.3102502823656517</v>
      </c>
      <c r="AW54" s="57">
        <v>11.267987250974501</v>
      </c>
      <c r="AX54" s="57">
        <v>32.180615167610895</v>
      </c>
      <c r="AY54" s="57">
        <v>56.551397581414605</v>
      </c>
      <c r="AZ54" s="57"/>
      <c r="BA54" s="57">
        <v>9.9466064389033573</v>
      </c>
      <c r="BB54" s="57">
        <v>40.133697808544618</v>
      </c>
      <c r="BC54" s="57">
        <v>49.91969575255203</v>
      </c>
    </row>
    <row r="55" spans="1:55" x14ac:dyDescent="0.25">
      <c r="A55" s="113" t="s">
        <v>453</v>
      </c>
      <c r="B55" s="59" t="s">
        <v>39</v>
      </c>
      <c r="C55" s="110" t="s">
        <v>296</v>
      </c>
      <c r="D55" s="111" t="s">
        <v>27</v>
      </c>
      <c r="E55" s="57">
        <v>66.173224683312412</v>
      </c>
      <c r="F55" s="57">
        <v>0.55328020501882047</v>
      </c>
      <c r="G55" s="57">
        <v>14.700662747427851</v>
      </c>
      <c r="I55" s="57">
        <v>5.0065116050188196</v>
      </c>
      <c r="J55" s="57">
        <v>0.11606386486825594</v>
      </c>
      <c r="K55" s="57">
        <v>1.3291815052697615</v>
      </c>
      <c r="L55" s="57">
        <v>4.4953745180677522</v>
      </c>
      <c r="M55" s="57">
        <v>3.9457962735257213</v>
      </c>
      <c r="N55" s="57">
        <v>1.2518154672521955</v>
      </c>
      <c r="O55" s="57">
        <v>9.8709074153074006E-2</v>
      </c>
      <c r="P55" s="57">
        <v>3.1432112421580928E-2</v>
      </c>
      <c r="Q55" s="57"/>
      <c r="R55" s="57">
        <v>1.3504751819322456E-2</v>
      </c>
      <c r="S55" s="57"/>
      <c r="T55" s="57">
        <v>5.8244178168130479E-3</v>
      </c>
      <c r="U55" s="57">
        <v>2.2584692597239759</v>
      </c>
      <c r="V55" s="57">
        <f t="shared" si="45"/>
        <v>99.97985048569636</v>
      </c>
      <c r="W55" s="57"/>
      <c r="X55" s="96" t="str">
        <f t="shared" si="46"/>
        <v>dacite</v>
      </c>
      <c r="Y55" s="57">
        <f t="shared" si="47"/>
        <v>67.71621916629735</v>
      </c>
      <c r="Z55" s="57">
        <f t="shared" si="48"/>
        <v>0.56618131884506118</v>
      </c>
      <c r="AA55" s="57">
        <f t="shared" si="49"/>
        <v>15.043445521337668</v>
      </c>
      <c r="AB55" s="57">
        <f t="shared" si="50"/>
        <v>5.1232509633093368</v>
      </c>
      <c r="AC55" s="57">
        <f t="shared" si="51"/>
        <v>0.11877018459232389</v>
      </c>
      <c r="AD55" s="57">
        <f t="shared" si="52"/>
        <v>1.3601747013748633</v>
      </c>
      <c r="AE55" s="57">
        <f t="shared" si="53"/>
        <v>4.6001954348890965</v>
      </c>
      <c r="AF55" s="57">
        <f t="shared" si="54"/>
        <v>4.0378023970019443</v>
      </c>
      <c r="AG55" s="57">
        <f t="shared" si="55"/>
        <v>1.2810046803958683</v>
      </c>
      <c r="AH55" s="57">
        <f t="shared" si="56"/>
        <v>0.10101072346165234</v>
      </c>
      <c r="AI55" s="57">
        <f t="shared" si="57"/>
        <v>3.2165030853275441E-2</v>
      </c>
      <c r="AJ55" s="57">
        <f t="shared" si="58"/>
        <v>1.3819648934447485E-2</v>
      </c>
      <c r="AK55" s="57">
        <f t="shared" si="59"/>
        <v>0</v>
      </c>
      <c r="AL55" s="57">
        <f t="shared" si="60"/>
        <v>5.960228707108199E-3</v>
      </c>
      <c r="AM55" s="112">
        <f t="shared" si="61"/>
        <v>100</v>
      </c>
      <c r="AO55" s="57">
        <f t="shared" si="62"/>
        <v>67.71621916629735</v>
      </c>
      <c r="AP55" s="57">
        <f t="shared" si="63"/>
        <v>1.2810046803958683</v>
      </c>
      <c r="AQ55" s="57">
        <f t="shared" si="64"/>
        <v>5.3188070773978122</v>
      </c>
      <c r="AR55" s="57">
        <f t="shared" si="65"/>
        <v>0.79020740396795841</v>
      </c>
      <c r="AS55" s="57">
        <f t="shared" si="66"/>
        <v>0.91769743257391978</v>
      </c>
      <c r="AT55" s="57">
        <f t="shared" si="67"/>
        <v>1.8736609074912314</v>
      </c>
      <c r="AU55" s="99">
        <f t="shared" si="68"/>
        <v>0.71861164250871568</v>
      </c>
      <c r="AV55" s="57">
        <f t="shared" si="69"/>
        <v>3.1520590508335564</v>
      </c>
      <c r="AW55" s="57">
        <v>11.486379289284299</v>
      </c>
      <c r="AX55" s="57">
        <v>33.621038368635134</v>
      </c>
      <c r="AY55" s="57">
        <v>54.892582342080566</v>
      </c>
      <c r="AZ55" s="57"/>
      <c r="BA55" s="57">
        <v>10.617621305512168</v>
      </c>
      <c r="BB55" s="57">
        <v>38.641528413357094</v>
      </c>
      <c r="BC55" s="57">
        <v>50.740850281130747</v>
      </c>
    </row>
    <row r="56" spans="1:55" x14ac:dyDescent="0.25">
      <c r="A56" s="113" t="s">
        <v>454</v>
      </c>
      <c r="B56" s="59" t="s">
        <v>39</v>
      </c>
      <c r="C56" s="110" t="s">
        <v>296</v>
      </c>
      <c r="D56" s="111" t="s">
        <v>27</v>
      </c>
      <c r="E56" s="57">
        <v>66.411581025915481</v>
      </c>
      <c r="F56" s="57">
        <v>0.52061084450704209</v>
      </c>
      <c r="G56" s="57">
        <v>14.360881139154928</v>
      </c>
      <c r="I56" s="57">
        <v>4.7766542638497649</v>
      </c>
      <c r="J56" s="57">
        <v>0.11607373314553988</v>
      </c>
      <c r="K56" s="57">
        <v>1.2029227838497649</v>
      </c>
      <c r="L56" s="57">
        <v>4.1515603892957742</v>
      </c>
      <c r="M56" s="57">
        <v>3.8265990441314552</v>
      </c>
      <c r="N56" s="57">
        <v>1.2316543913615021</v>
      </c>
      <c r="O56" s="57">
        <v>9.6422490328638477E-2</v>
      </c>
      <c r="P56" s="57">
        <v>3.3379655962441308E-2</v>
      </c>
      <c r="Q56" s="57"/>
      <c r="R56" s="57">
        <v>1.2669364131455396E-2</v>
      </c>
      <c r="S56" s="57"/>
      <c r="T56" s="57">
        <v>5.3933051643192476E-3</v>
      </c>
      <c r="U56" s="57">
        <v>2.9107981220657408</v>
      </c>
      <c r="V56" s="57">
        <f t="shared" si="45"/>
        <v>99.657200552863841</v>
      </c>
      <c r="W56" s="57"/>
      <c r="X56" s="96" t="str">
        <f t="shared" si="46"/>
        <v>dacite</v>
      </c>
      <c r="Y56" s="57">
        <f t="shared" si="47"/>
        <v>68.645013517085687</v>
      </c>
      <c r="Z56" s="57">
        <f t="shared" si="48"/>
        <v>0.538119073605275</v>
      </c>
      <c r="AA56" s="57">
        <f t="shared" si="49"/>
        <v>14.843839955110626</v>
      </c>
      <c r="AB56" s="57">
        <f t="shared" si="50"/>
        <v>4.9372939394479971</v>
      </c>
      <c r="AC56" s="57">
        <f t="shared" si="51"/>
        <v>0.11997731205412672</v>
      </c>
      <c r="AD56" s="57">
        <f t="shared" si="52"/>
        <v>1.2433772767005011</v>
      </c>
      <c r="AE56" s="57">
        <f t="shared" si="53"/>
        <v>4.2911780541559166</v>
      </c>
      <c r="AF56" s="57">
        <f t="shared" si="54"/>
        <v>3.9552882050250799</v>
      </c>
      <c r="AG56" s="57">
        <f t="shared" si="55"/>
        <v>1.2730751329409837</v>
      </c>
      <c r="AH56" s="57">
        <f t="shared" si="56"/>
        <v>9.9665194680090219E-2</v>
      </c>
      <c r="AI56" s="57">
        <f t="shared" si="57"/>
        <v>3.4502219331946214E-2</v>
      </c>
      <c r="AJ56" s="57">
        <f t="shared" si="58"/>
        <v>1.3095436949728116E-2</v>
      </c>
      <c r="AK56" s="57">
        <f t="shared" si="59"/>
        <v>0</v>
      </c>
      <c r="AL56" s="57">
        <f t="shared" si="60"/>
        <v>5.5746829120359625E-3</v>
      </c>
      <c r="AM56" s="112">
        <f t="shared" si="61"/>
        <v>100</v>
      </c>
      <c r="AO56" s="57">
        <f t="shared" si="62"/>
        <v>68.645013517085687</v>
      </c>
      <c r="AP56" s="57">
        <f t="shared" si="63"/>
        <v>1.2730751329409837</v>
      </c>
      <c r="AQ56" s="57">
        <f t="shared" si="64"/>
        <v>5.2283633379660639</v>
      </c>
      <c r="AR56" s="57">
        <f t="shared" si="65"/>
        <v>0.79882811539111198</v>
      </c>
      <c r="AS56" s="57">
        <f t="shared" si="66"/>
        <v>0.94628443727678668</v>
      </c>
      <c r="AT56" s="57">
        <f t="shared" si="67"/>
        <v>1.8826411940258403</v>
      </c>
      <c r="AU56" s="99">
        <f t="shared" si="68"/>
        <v>0.93718528381014732</v>
      </c>
      <c r="AV56" s="57">
        <f t="shared" si="69"/>
        <v>3.1068772790242196</v>
      </c>
      <c r="AW56" s="57">
        <v>11.829928801397163</v>
      </c>
      <c r="AX56" s="57">
        <v>32.446057028920649</v>
      </c>
      <c r="AY56" s="57">
        <v>55.724014169682185</v>
      </c>
      <c r="AZ56" s="57"/>
      <c r="BA56" s="57">
        <v>10.264421585647272</v>
      </c>
      <c r="BB56" s="57">
        <v>41.385771455696506</v>
      </c>
      <c r="BC56" s="57">
        <v>48.349806958656224</v>
      </c>
    </row>
    <row r="57" spans="1:55" x14ac:dyDescent="0.25">
      <c r="A57" s="113" t="s">
        <v>455</v>
      </c>
      <c r="B57" s="59" t="s">
        <v>39</v>
      </c>
      <c r="C57" s="110" t="s">
        <v>296</v>
      </c>
      <c r="D57" s="111" t="s">
        <v>27</v>
      </c>
      <c r="E57" s="57">
        <v>65.856113214200207</v>
      </c>
      <c r="F57" s="57">
        <v>0.5347440032078703</v>
      </c>
      <c r="G57" s="57">
        <v>14.380060692258349</v>
      </c>
      <c r="I57" s="57">
        <v>5.0273875860564612</v>
      </c>
      <c r="J57" s="57">
        <v>0.11875031800684351</v>
      </c>
      <c r="K57" s="57">
        <v>1.2873847929854583</v>
      </c>
      <c r="L57" s="57">
        <v>4.2962914268177954</v>
      </c>
      <c r="M57" s="57">
        <v>3.8233191532078719</v>
      </c>
      <c r="N57" s="57">
        <v>1.243648604875963</v>
      </c>
      <c r="O57" s="57">
        <v>0.10037170915312238</v>
      </c>
      <c r="P57" s="57">
        <v>3.5708411762189918E-2</v>
      </c>
      <c r="Q57" s="57"/>
      <c r="R57" s="57">
        <v>1.2987550256629605E-2</v>
      </c>
      <c r="S57" s="57"/>
      <c r="T57" s="57">
        <v>7.0965934987168551E-3</v>
      </c>
      <c r="U57" s="57">
        <v>2.9512403763900381</v>
      </c>
      <c r="V57" s="57">
        <f t="shared" si="45"/>
        <v>99.675104432677529</v>
      </c>
      <c r="W57" s="57"/>
      <c r="X57" s="96" t="str">
        <f t="shared" si="46"/>
        <v>dacite</v>
      </c>
      <c r="Y57" s="57">
        <f t="shared" si="47"/>
        <v>68.086726948662744</v>
      </c>
      <c r="Z57" s="57">
        <f t="shared" si="48"/>
        <v>0.55285632808949958</v>
      </c>
      <c r="AA57" s="57">
        <f t="shared" si="49"/>
        <v>14.867128017021752</v>
      </c>
      <c r="AB57" s="57">
        <f t="shared" si="50"/>
        <v>5.1976703320401088</v>
      </c>
      <c r="AC57" s="57">
        <f t="shared" si="51"/>
        <v>0.12277251241507262</v>
      </c>
      <c r="AD57" s="57">
        <f t="shared" si="52"/>
        <v>1.3309898291865983</v>
      </c>
      <c r="AE57" s="57">
        <f t="shared" si="53"/>
        <v>4.4418112000959882</v>
      </c>
      <c r="AF57" s="57">
        <f t="shared" si="54"/>
        <v>3.9528188730993312</v>
      </c>
      <c r="AG57" s="57">
        <f t="shared" si="55"/>
        <v>1.2857722517704981</v>
      </c>
      <c r="AH57" s="57">
        <f t="shared" si="56"/>
        <v>0.10377140133143571</v>
      </c>
      <c r="AI57" s="57">
        <f t="shared" si="57"/>
        <v>3.6917892094767604E-2</v>
      </c>
      <c r="AJ57" s="57">
        <f t="shared" si="58"/>
        <v>1.3427451832436751E-2</v>
      </c>
      <c r="AK57" s="57">
        <f t="shared" si="59"/>
        <v>0</v>
      </c>
      <c r="AL57" s="57">
        <f t="shared" si="60"/>
        <v>7.3369623597616656E-3</v>
      </c>
      <c r="AM57" s="112">
        <f t="shared" si="61"/>
        <v>99.999999999999986</v>
      </c>
      <c r="AO57" s="57">
        <f t="shared" si="62"/>
        <v>68.086726948662744</v>
      </c>
      <c r="AP57" s="57">
        <f t="shared" si="63"/>
        <v>1.2857722517704981</v>
      </c>
      <c r="AQ57" s="57">
        <f t="shared" si="64"/>
        <v>5.2385911248698296</v>
      </c>
      <c r="AR57" s="57">
        <f t="shared" si="65"/>
        <v>0.79613124342246189</v>
      </c>
      <c r="AS57" s="57">
        <f t="shared" si="66"/>
        <v>0.93094125817816042</v>
      </c>
      <c r="AT57" s="57">
        <f t="shared" si="67"/>
        <v>1.8832824664480681</v>
      </c>
      <c r="AU57" s="99">
        <f t="shared" si="68"/>
        <v>0.79677992477384141</v>
      </c>
      <c r="AV57" s="57">
        <f t="shared" si="69"/>
        <v>3.0742760762307095</v>
      </c>
      <c r="AW57" s="57">
        <v>11.804382843088273</v>
      </c>
      <c r="AX57" s="57">
        <v>33.175398023001975</v>
      </c>
      <c r="AY57" s="57">
        <v>55.020219133909755</v>
      </c>
      <c r="AZ57" s="57"/>
      <c r="BA57" s="57">
        <v>10.566636477407373</v>
      </c>
      <c r="BB57" s="57">
        <v>40.182279224210355</v>
      </c>
      <c r="BC57" s="57">
        <v>49.251084298382267</v>
      </c>
    </row>
    <row r="58" spans="1:55" x14ac:dyDescent="0.25">
      <c r="A58" s="113" t="s">
        <v>456</v>
      </c>
      <c r="B58" s="59" t="s">
        <v>39</v>
      </c>
      <c r="C58" s="110" t="s">
        <v>296</v>
      </c>
      <c r="D58" s="111" t="s">
        <v>27</v>
      </c>
      <c r="E58" s="57">
        <v>65.177630535422054</v>
      </c>
      <c r="F58" s="57">
        <v>0.53990978792289335</v>
      </c>
      <c r="G58" s="57">
        <v>14.469477768374309</v>
      </c>
      <c r="I58" s="57">
        <v>5.7785466551084586</v>
      </c>
      <c r="J58" s="57">
        <v>0.12597023818540584</v>
      </c>
      <c r="K58" s="57">
        <v>1.2638843002233127</v>
      </c>
      <c r="L58" s="57">
        <v>4.3858170478208764</v>
      </c>
      <c r="M58" s="57">
        <v>3.9919024533515506</v>
      </c>
      <c r="N58" s="57">
        <v>1.1908515190871727</v>
      </c>
      <c r="O58" s="57">
        <v>0.10121046668667033</v>
      </c>
      <c r="P58" s="57">
        <v>3.3756927605665364E-2</v>
      </c>
      <c r="Q58" s="57"/>
      <c r="R58" s="57">
        <v>1.3943078793644393E-2</v>
      </c>
      <c r="S58" s="57">
        <v>1.1450012073511871E-2</v>
      </c>
      <c r="T58" s="57">
        <v>5.6094001202981773E-3</v>
      </c>
      <c r="U58" s="57">
        <v>2.4295969077857795</v>
      </c>
      <c r="V58" s="57">
        <f t="shared" si="45"/>
        <v>99.519557098561592</v>
      </c>
      <c r="W58" s="57"/>
      <c r="X58" s="96" t="str">
        <f t="shared" si="46"/>
        <v>dacite</v>
      </c>
      <c r="Y58" s="57">
        <f t="shared" si="47"/>
        <v>67.139092282568967</v>
      </c>
      <c r="Z58" s="57">
        <f t="shared" si="48"/>
        <v>0.55615788389111698</v>
      </c>
      <c r="AA58" s="57">
        <f t="shared" si="49"/>
        <v>14.904923594046579</v>
      </c>
      <c r="AB58" s="57">
        <f t="shared" si="50"/>
        <v>5.9524467819616298</v>
      </c>
      <c r="AC58" s="57">
        <f t="shared" si="51"/>
        <v>0.12976119838831437</v>
      </c>
      <c r="AD58" s="57">
        <f t="shared" si="52"/>
        <v>1.301919753297359</v>
      </c>
      <c r="AE58" s="57">
        <f t="shared" si="53"/>
        <v>4.5178042388036816</v>
      </c>
      <c r="AF58" s="57">
        <f t="shared" si="54"/>
        <v>4.1120351414574134</v>
      </c>
      <c r="AG58" s="57">
        <f t="shared" si="55"/>
        <v>1.2266891167726524</v>
      </c>
      <c r="AH58" s="57">
        <f t="shared" si="56"/>
        <v>0.10425630399597388</v>
      </c>
      <c r="AI58" s="57">
        <f t="shared" si="57"/>
        <v>3.4772811761867327E-2</v>
      </c>
      <c r="AJ58" s="57">
        <f t="shared" si="58"/>
        <v>1.436268311903216E-2</v>
      </c>
      <c r="AK58" s="57">
        <f t="shared" si="59"/>
        <v>1.1794589814403483E-2</v>
      </c>
      <c r="AL58" s="57">
        <f t="shared" si="60"/>
        <v>5.7782099354145248E-3</v>
      </c>
      <c r="AM58" s="112">
        <f t="shared" si="61"/>
        <v>100.01179458981437</v>
      </c>
      <c r="AO58" s="57">
        <f t="shared" si="62"/>
        <v>67.139092282568967</v>
      </c>
      <c r="AP58" s="57">
        <f t="shared" si="63"/>
        <v>1.2266891167726524</v>
      </c>
      <c r="AQ58" s="57">
        <f t="shared" si="64"/>
        <v>5.3387242582300658</v>
      </c>
      <c r="AR58" s="57">
        <f t="shared" si="65"/>
        <v>0.8205329511585151</v>
      </c>
      <c r="AS58" s="57">
        <f t="shared" si="66"/>
        <v>0.91406884538435929</v>
      </c>
      <c r="AT58" s="57">
        <f t="shared" si="67"/>
        <v>1.8418805418513564</v>
      </c>
      <c r="AU58" s="99">
        <f t="shared" si="68"/>
        <v>0.82092001942638415</v>
      </c>
      <c r="AV58" s="57">
        <f t="shared" si="69"/>
        <v>3.3521412110314786</v>
      </c>
      <c r="AW58" s="57">
        <v>11.013663968998264</v>
      </c>
      <c r="AX58" s="57">
        <v>33.011827220621569</v>
      </c>
      <c r="AY58" s="57">
        <v>55.974508810380165</v>
      </c>
      <c r="AZ58" s="57"/>
      <c r="BA58" s="57">
        <v>10.324540588085677</v>
      </c>
      <c r="BB58" s="57">
        <v>37.203267620185585</v>
      </c>
      <c r="BC58" s="57">
        <v>52.472191791728747</v>
      </c>
    </row>
    <row r="59" spans="1:55" x14ac:dyDescent="0.25">
      <c r="A59" s="113" t="s">
        <v>457</v>
      </c>
      <c r="B59" s="59" t="s">
        <v>39</v>
      </c>
      <c r="C59" s="110" t="s">
        <v>296</v>
      </c>
      <c r="D59" s="111" t="s">
        <v>27</v>
      </c>
      <c r="E59" s="57">
        <v>65.124764453207121</v>
      </c>
      <c r="F59" s="57">
        <v>0.53857228706624583</v>
      </c>
      <c r="G59" s="57">
        <v>14.528687623554147</v>
      </c>
      <c r="I59" s="57">
        <v>5.3913709726603551</v>
      </c>
      <c r="J59" s="57">
        <v>0.12027249211356461</v>
      </c>
      <c r="K59" s="57">
        <v>1.4082341745531013</v>
      </c>
      <c r="L59" s="57">
        <v>4.4917381756046248</v>
      </c>
      <c r="M59" s="57">
        <v>3.8358778496319643</v>
      </c>
      <c r="N59" s="57">
        <v>1.3378127444794947</v>
      </c>
      <c r="O59" s="57">
        <v>9.6309374342797016E-2</v>
      </c>
      <c r="P59" s="57">
        <v>3.2848427970557294E-2</v>
      </c>
      <c r="Q59" s="57"/>
      <c r="R59" s="57">
        <v>1.4795888538380644E-2</v>
      </c>
      <c r="S59" s="57"/>
      <c r="T59" s="57"/>
      <c r="U59" s="57">
        <v>2.7865404837014101</v>
      </c>
      <c r="V59" s="57">
        <f t="shared" si="45"/>
        <v>99.707824947423788</v>
      </c>
      <c r="W59" s="57"/>
      <c r="X59" s="96" t="str">
        <f t="shared" si="46"/>
        <v>dacite</v>
      </c>
      <c r="Y59" s="57">
        <f t="shared" si="47"/>
        <v>67.193459943861271</v>
      </c>
      <c r="Z59" s="57">
        <f t="shared" si="48"/>
        <v>0.55568009653012129</v>
      </c>
      <c r="AA59" s="57">
        <f t="shared" si="49"/>
        <v>14.990193025137048</v>
      </c>
      <c r="AB59" s="57">
        <f t="shared" si="50"/>
        <v>5.5626284798963281</v>
      </c>
      <c r="AC59" s="57">
        <f t="shared" si="51"/>
        <v>0.12409296139547409</v>
      </c>
      <c r="AD59" s="57">
        <f t="shared" si="52"/>
        <v>1.4529668919938876</v>
      </c>
      <c r="AE59" s="57">
        <f t="shared" si="53"/>
        <v>4.6344187455397199</v>
      </c>
      <c r="AF59" s="57">
        <f t="shared" si="54"/>
        <v>3.9577249423141247</v>
      </c>
      <c r="AG59" s="57">
        <f t="shared" si="55"/>
        <v>1.3803085172485907</v>
      </c>
      <c r="AH59" s="57">
        <f t="shared" si="56"/>
        <v>9.9368652485043799E-2</v>
      </c>
      <c r="AI59" s="57">
        <f t="shared" si="57"/>
        <v>3.3891861991214592E-2</v>
      </c>
      <c r="AJ59" s="57">
        <f t="shared" si="58"/>
        <v>1.5265881607170349E-2</v>
      </c>
      <c r="AK59" s="57">
        <f t="shared" si="59"/>
        <v>0</v>
      </c>
      <c r="AL59" s="57">
        <f t="shared" si="60"/>
        <v>0</v>
      </c>
      <c r="AM59" s="112">
        <f t="shared" si="61"/>
        <v>99.999999999999986</v>
      </c>
      <c r="AO59" s="57">
        <f t="shared" si="62"/>
        <v>67.193459943861271</v>
      </c>
      <c r="AP59" s="57">
        <f t="shared" si="63"/>
        <v>1.3803085172485907</v>
      </c>
      <c r="AQ59" s="57">
        <f t="shared" si="64"/>
        <v>5.3380334595627152</v>
      </c>
      <c r="AR59" s="57">
        <f t="shared" si="65"/>
        <v>0.79289471313930493</v>
      </c>
      <c r="AS59" s="57">
        <f t="shared" si="66"/>
        <v>0.91233534645710435</v>
      </c>
      <c r="AT59" s="57">
        <f t="shared" si="67"/>
        <v>1.8726837182165217</v>
      </c>
      <c r="AU59" s="99">
        <f t="shared" si="68"/>
        <v>0.70361471402299536</v>
      </c>
      <c r="AV59" s="57">
        <f t="shared" si="69"/>
        <v>2.867275607487501</v>
      </c>
      <c r="AW59" s="57">
        <v>12.367459135685568</v>
      </c>
      <c r="AX59" s="57">
        <v>33.86921978049395</v>
      </c>
      <c r="AY59" s="57">
        <v>53.763321083820479</v>
      </c>
      <c r="AZ59" s="57"/>
      <c r="BA59" s="57">
        <v>11.65767418998734</v>
      </c>
      <c r="BB59" s="57">
        <v>37.66455330309644</v>
      </c>
      <c r="BC59" s="57">
        <v>50.677772506916234</v>
      </c>
    </row>
    <row r="60" spans="1:55" x14ac:dyDescent="0.25">
      <c r="A60" s="113" t="s">
        <v>458</v>
      </c>
      <c r="B60" s="59" t="s">
        <v>39</v>
      </c>
      <c r="C60" s="110" t="s">
        <v>296</v>
      </c>
      <c r="D60" s="111" t="s">
        <v>27</v>
      </c>
      <c r="E60" s="57">
        <v>65.678588888888896</v>
      </c>
      <c r="F60" s="57">
        <v>0.54371527777777784</v>
      </c>
      <c r="G60" s="57">
        <v>13.981440277777779</v>
      </c>
      <c r="I60" s="57">
        <v>5.2175374999999997</v>
      </c>
      <c r="J60" s="57">
        <v>0.12264583333333336</v>
      </c>
      <c r="K60" s="57">
        <v>1.3265</v>
      </c>
      <c r="L60" s="57">
        <v>4.189344444444445</v>
      </c>
      <c r="M60" s="57">
        <v>3.8284652777777781</v>
      </c>
      <c r="N60" s="57">
        <v>1.204476388888889</v>
      </c>
      <c r="O60" s="57">
        <v>0.10249166666666668</v>
      </c>
      <c r="P60" s="57">
        <v>3.5700000000000003E-2</v>
      </c>
      <c r="Q60" s="57"/>
      <c r="R60" s="57">
        <v>1.1695833333333334E-2</v>
      </c>
      <c r="S60" s="57"/>
      <c r="T60" s="57">
        <v>5.7652777777777789E-3</v>
      </c>
      <c r="U60" s="57">
        <v>2.7777777777777732</v>
      </c>
      <c r="V60" s="57">
        <f t="shared" si="45"/>
        <v>99.026144444444469</v>
      </c>
      <c r="W60" s="57"/>
      <c r="X60" s="96" t="str">
        <f t="shared" si="46"/>
        <v>dacite</v>
      </c>
      <c r="Y60" s="57">
        <f t="shared" si="47"/>
        <v>68.238652938756942</v>
      </c>
      <c r="Z60" s="57">
        <f t="shared" si="48"/>
        <v>0.56490857622634405</v>
      </c>
      <c r="AA60" s="57">
        <f t="shared" si="49"/>
        <v>14.526418226087067</v>
      </c>
      <c r="AB60" s="57">
        <f t="shared" si="50"/>
        <v>5.4209101730211167</v>
      </c>
      <c r="AC60" s="57">
        <f t="shared" si="51"/>
        <v>0.12742640481171802</v>
      </c>
      <c r="AD60" s="57">
        <f t="shared" si="52"/>
        <v>1.3782052059065244</v>
      </c>
      <c r="AE60" s="57">
        <f t="shared" si="53"/>
        <v>4.3526395195393217</v>
      </c>
      <c r="AF60" s="57">
        <f t="shared" si="54"/>
        <v>3.9776937628840563</v>
      </c>
      <c r="AG60" s="57">
        <f t="shared" si="55"/>
        <v>1.2514252767117664</v>
      </c>
      <c r="AH60" s="57">
        <f t="shared" si="56"/>
        <v>0.10648665553112416</v>
      </c>
      <c r="AI60" s="57">
        <f t="shared" si="57"/>
        <v>3.7091538523077963E-2</v>
      </c>
      <c r="AJ60" s="57">
        <f t="shared" si="58"/>
        <v>1.2151721362544332E-2</v>
      </c>
      <c r="AK60" s="57">
        <f t="shared" si="59"/>
        <v>0</v>
      </c>
      <c r="AL60" s="57">
        <f t="shared" si="60"/>
        <v>5.9900006383946719E-3</v>
      </c>
      <c r="AM60" s="112">
        <f t="shared" si="61"/>
        <v>100</v>
      </c>
      <c r="AO60" s="57">
        <f t="shared" si="62"/>
        <v>68.238652938756942</v>
      </c>
      <c r="AP60" s="57">
        <f t="shared" si="63"/>
        <v>1.2514252767117664</v>
      </c>
      <c r="AQ60" s="57">
        <f t="shared" si="64"/>
        <v>5.2291190395958225</v>
      </c>
      <c r="AR60" s="57">
        <f t="shared" si="65"/>
        <v>0.79729639385471129</v>
      </c>
      <c r="AS60" s="57">
        <f t="shared" si="66"/>
        <v>0.91871817048696836</v>
      </c>
      <c r="AT60" s="57">
        <f t="shared" si="67"/>
        <v>1.8392510181022987</v>
      </c>
      <c r="AU60" s="99">
        <f t="shared" si="68"/>
        <v>0.87647952005650076</v>
      </c>
      <c r="AV60" s="57">
        <f t="shared" si="69"/>
        <v>3.1785307815867423</v>
      </c>
      <c r="AW60" s="57">
        <v>11.568137971414949</v>
      </c>
      <c r="AX60" s="57">
        <v>32.68427868968547</v>
      </c>
      <c r="AY60" s="57">
        <v>55.747583338899581</v>
      </c>
      <c r="AZ60" s="57"/>
      <c r="BA60" s="57">
        <v>10.267316457750802</v>
      </c>
      <c r="BB60" s="57">
        <v>40.253840766542922</v>
      </c>
      <c r="BC60" s="57">
        <v>49.478842775706283</v>
      </c>
    </row>
    <row r="61" spans="1:55" x14ac:dyDescent="0.25">
      <c r="A61" s="113" t="s">
        <v>459</v>
      </c>
      <c r="B61" s="59" t="s">
        <v>39</v>
      </c>
      <c r="C61" s="110" t="s">
        <v>296</v>
      </c>
      <c r="D61" s="111" t="s">
        <v>27</v>
      </c>
      <c r="E61" s="57">
        <v>66.265220785858276</v>
      </c>
      <c r="F61" s="57">
        <v>0.53742576333299774</v>
      </c>
      <c r="G61" s="57">
        <v>14.375296242797988</v>
      </c>
      <c r="I61" s="57">
        <v>5.0525909135667515</v>
      </c>
      <c r="J61" s="57">
        <v>0.12213400861763227</v>
      </c>
      <c r="K61" s="57">
        <v>1.2043711757685982</v>
      </c>
      <c r="L61" s="57">
        <v>4.3222755015895888</v>
      </c>
      <c r="M61" s="57">
        <v>4.0261173390448377</v>
      </c>
      <c r="N61" s="57">
        <v>1.1691288260631405</v>
      </c>
      <c r="O61" s="57">
        <v>9.7107123604701945E-2</v>
      </c>
      <c r="P61" s="57">
        <v>3.7169038527623849E-2</v>
      </c>
      <c r="Q61" s="57"/>
      <c r="R61" s="57">
        <v>1.2714139258774142E-2</v>
      </c>
      <c r="S61" s="57"/>
      <c r="T61" s="57"/>
      <c r="U61" s="57">
        <v>2.6028547439126535</v>
      </c>
      <c r="V61" s="57">
        <f t="shared" si="45"/>
        <v>99.824405601943582</v>
      </c>
      <c r="W61" s="57"/>
      <c r="X61" s="96" t="str">
        <f t="shared" si="46"/>
        <v>dacite</v>
      </c>
      <c r="Y61" s="57">
        <f t="shared" si="47"/>
        <v>68.158983477462684</v>
      </c>
      <c r="Z61" s="57">
        <f t="shared" si="48"/>
        <v>0.55278460237461235</v>
      </c>
      <c r="AA61" s="57">
        <f t="shared" si="49"/>
        <v>14.786121097563756</v>
      </c>
      <c r="AB61" s="57">
        <f t="shared" si="50"/>
        <v>5.1969865415383723</v>
      </c>
      <c r="AC61" s="57">
        <f t="shared" si="51"/>
        <v>0.12562441921542691</v>
      </c>
      <c r="AD61" s="57">
        <f t="shared" si="52"/>
        <v>1.2387903352079801</v>
      </c>
      <c r="AE61" s="57">
        <f t="shared" si="53"/>
        <v>4.4457997876430193</v>
      </c>
      <c r="AF61" s="57">
        <f t="shared" si="54"/>
        <v>4.1411778597566604</v>
      </c>
      <c r="AG61" s="57">
        <f t="shared" si="55"/>
        <v>1.2025408109055744</v>
      </c>
      <c r="AH61" s="57">
        <f t="shared" si="56"/>
        <v>9.9882302583821081E-2</v>
      </c>
      <c r="AI61" s="57">
        <f t="shared" si="57"/>
        <v>3.8231275061534904E-2</v>
      </c>
      <c r="AJ61" s="57">
        <f t="shared" si="58"/>
        <v>1.3077490686545552E-2</v>
      </c>
      <c r="AK61" s="57">
        <f t="shared" si="59"/>
        <v>0</v>
      </c>
      <c r="AL61" s="57">
        <f t="shared" si="60"/>
        <v>0</v>
      </c>
      <c r="AM61" s="112">
        <f t="shared" si="61"/>
        <v>99.999999999999986</v>
      </c>
      <c r="AO61" s="57">
        <f t="shared" si="62"/>
        <v>68.158983477462684</v>
      </c>
      <c r="AP61" s="57">
        <f t="shared" si="63"/>
        <v>1.2025408109055744</v>
      </c>
      <c r="AQ61" s="57">
        <f t="shared" si="64"/>
        <v>5.343718670662235</v>
      </c>
      <c r="AR61" s="57">
        <f t="shared" si="65"/>
        <v>0.80751502748891779</v>
      </c>
      <c r="AS61" s="57">
        <f t="shared" si="66"/>
        <v>0.91289150629538829</v>
      </c>
      <c r="AT61" s="57">
        <f t="shared" si="67"/>
        <v>1.822289547091571</v>
      </c>
      <c r="AU61" s="99">
        <f t="shared" si="68"/>
        <v>0.89791888301921574</v>
      </c>
      <c r="AV61" s="57">
        <f t="shared" si="69"/>
        <v>3.4436900787077178</v>
      </c>
      <c r="AW61" s="57">
        <v>10.831448393156959</v>
      </c>
      <c r="AX61" s="57">
        <v>32.616709207848977</v>
      </c>
      <c r="AY61" s="57">
        <v>56.551842398994062</v>
      </c>
      <c r="AZ61" s="57"/>
      <c r="BA61" s="57">
        <v>9.8119670887466057</v>
      </c>
      <c r="BB61" s="57">
        <v>38.958982438421231</v>
      </c>
      <c r="BC61" s="57">
        <v>51.229050472832157</v>
      </c>
    </row>
    <row r="62" spans="1:55" x14ac:dyDescent="0.25">
      <c r="A62" s="113" t="s">
        <v>460</v>
      </c>
      <c r="B62" s="59" t="s">
        <v>39</v>
      </c>
      <c r="C62" s="110" t="s">
        <v>296</v>
      </c>
      <c r="D62" s="111" t="s">
        <v>27</v>
      </c>
      <c r="E62" s="57">
        <v>66.538057302494394</v>
      </c>
      <c r="F62" s="57">
        <v>0.5252441496108623</v>
      </c>
      <c r="G62" s="57">
        <v>14.412587287449607</v>
      </c>
      <c r="I62" s="57">
        <v>4.7488104153863375</v>
      </c>
      <c r="J62" s="57">
        <v>0.11677597605823067</v>
      </c>
      <c r="K62" s="57">
        <v>1.1880548385666292</v>
      </c>
      <c r="L62" s="57">
        <v>4.2035684789725636</v>
      </c>
      <c r="M62" s="57">
        <v>3.9577582204759238</v>
      </c>
      <c r="N62" s="57">
        <v>1.22428472387458</v>
      </c>
      <c r="O62" s="57">
        <v>9.6173697186450149E-2</v>
      </c>
      <c r="P62" s="57">
        <v>3.230564171332586E-2</v>
      </c>
      <c r="Q62" s="57"/>
      <c r="R62" s="57">
        <v>1.228803549832027E-2</v>
      </c>
      <c r="S62" s="57"/>
      <c r="T62" s="57">
        <v>6.2431148096304574E-3</v>
      </c>
      <c r="U62" s="57">
        <v>2.8555431131019131</v>
      </c>
      <c r="V62" s="57">
        <f t="shared" si="45"/>
        <v>99.917694995198744</v>
      </c>
      <c r="W62" s="57"/>
      <c r="X62" s="96" t="str">
        <f t="shared" si="46"/>
        <v>dacite</v>
      </c>
      <c r="Y62" s="57">
        <f t="shared" si="47"/>
        <v>68.552011275537524</v>
      </c>
      <c r="Z62" s="57">
        <f t="shared" si="48"/>
        <v>0.5411420820845656</v>
      </c>
      <c r="AA62" s="57">
        <f t="shared" si="49"/>
        <v>14.848823159161809</v>
      </c>
      <c r="AB62" s="57">
        <f t="shared" si="50"/>
        <v>4.8925459855400728</v>
      </c>
      <c r="AC62" s="57">
        <f t="shared" si="51"/>
        <v>0.12031051629689866</v>
      </c>
      <c r="AD62" s="57">
        <f t="shared" si="52"/>
        <v>1.2240145262901041</v>
      </c>
      <c r="AE62" s="57">
        <f t="shared" si="53"/>
        <v>4.3308008296361633</v>
      </c>
      <c r="AF62" s="57">
        <f t="shared" si="54"/>
        <v>4.0775504599192116</v>
      </c>
      <c r="AG62" s="57">
        <f t="shared" si="55"/>
        <v>1.2613410069063178</v>
      </c>
      <c r="AH62" s="57">
        <f t="shared" si="56"/>
        <v>9.9084653823947849E-2</v>
      </c>
      <c r="AI62" s="57">
        <f t="shared" si="57"/>
        <v>3.3283459192794435E-2</v>
      </c>
      <c r="AJ62" s="57">
        <f t="shared" si="58"/>
        <v>1.2659966073332855E-2</v>
      </c>
      <c r="AK62" s="57">
        <f t="shared" si="59"/>
        <v>0</v>
      </c>
      <c r="AL62" s="57">
        <f t="shared" si="60"/>
        <v>6.4320795372578201E-3</v>
      </c>
      <c r="AM62" s="112">
        <f t="shared" si="61"/>
        <v>99.999999999999986</v>
      </c>
      <c r="AO62" s="57">
        <f t="shared" si="62"/>
        <v>68.552011275537524</v>
      </c>
      <c r="AP62" s="57">
        <f t="shared" si="63"/>
        <v>1.2613410069063178</v>
      </c>
      <c r="AQ62" s="57">
        <f t="shared" si="64"/>
        <v>5.3388914668255296</v>
      </c>
      <c r="AR62" s="57">
        <f t="shared" si="65"/>
        <v>0.79988516030819767</v>
      </c>
      <c r="AS62" s="57">
        <f t="shared" si="66"/>
        <v>0.93114100508912978</v>
      </c>
      <c r="AT62" s="57">
        <f t="shared" si="67"/>
        <v>1.8393170696221968</v>
      </c>
      <c r="AU62" s="99">
        <f t="shared" si="68"/>
        <v>1.0080906371893663</v>
      </c>
      <c r="AV62" s="57">
        <f t="shared" si="69"/>
        <v>3.2327106132228201</v>
      </c>
      <c r="AW62" s="57">
        <v>11.499139457765581</v>
      </c>
      <c r="AX62" s="57">
        <v>32.141204481000187</v>
      </c>
      <c r="AY62" s="57">
        <v>56.359656061234226</v>
      </c>
      <c r="AZ62" s="57"/>
      <c r="BA62" s="57">
        <v>10.15211057851991</v>
      </c>
      <c r="BB62" s="57">
        <v>40.090299942503634</v>
      </c>
      <c r="BC62" s="57">
        <v>49.757589478976456</v>
      </c>
    </row>
    <row r="63" spans="1:55" x14ac:dyDescent="0.25">
      <c r="A63" s="113" t="s">
        <v>461</v>
      </c>
      <c r="B63" s="59" t="s">
        <v>39</v>
      </c>
      <c r="C63" s="110" t="s">
        <v>296</v>
      </c>
      <c r="D63" s="111" t="s">
        <v>27</v>
      </c>
      <c r="E63" s="57">
        <v>65.152185954305665</v>
      </c>
      <c r="F63" s="57">
        <v>0.49419585387513432</v>
      </c>
      <c r="G63" s="57">
        <v>14.064959712540357</v>
      </c>
      <c r="I63" s="57">
        <v>6.0715825908503733</v>
      </c>
      <c r="J63" s="57">
        <v>0.11569864741657691</v>
      </c>
      <c r="K63" s="57">
        <v>1.2353184973089337</v>
      </c>
      <c r="L63" s="57">
        <v>4.0659991993003208</v>
      </c>
      <c r="M63" s="57">
        <v>3.8361665890742711</v>
      </c>
      <c r="N63" s="57">
        <v>1.2489116948331533</v>
      </c>
      <c r="O63" s="57">
        <v>9.1181995479009639E-2</v>
      </c>
      <c r="P63" s="57">
        <v>3.3239768622174357E-2</v>
      </c>
      <c r="Q63" s="57"/>
      <c r="R63" s="57">
        <v>1.1510211141011832E-2</v>
      </c>
      <c r="S63" s="57">
        <v>1.0092215715823458E-2</v>
      </c>
      <c r="T63" s="57">
        <v>1.0551841819160379E-2</v>
      </c>
      <c r="U63" s="57">
        <v>3.1754574811625962</v>
      </c>
      <c r="V63" s="57">
        <f t="shared" si="45"/>
        <v>99.617052253444584</v>
      </c>
      <c r="W63" s="57"/>
      <c r="X63" s="96" t="str">
        <f t="shared" si="46"/>
        <v>dacite</v>
      </c>
      <c r="Y63" s="57">
        <f t="shared" si="47"/>
        <v>67.563176168584306</v>
      </c>
      <c r="Z63" s="57">
        <f t="shared" si="48"/>
        <v>0.51248382610780319</v>
      </c>
      <c r="AA63" s="57">
        <f t="shared" si="49"/>
        <v>14.585440794402155</v>
      </c>
      <c r="AB63" s="57">
        <f t="shared" si="50"/>
        <v>6.2962646333223091</v>
      </c>
      <c r="AC63" s="57">
        <f t="shared" si="51"/>
        <v>0.11998013548395013</v>
      </c>
      <c r="AD63" s="57">
        <f t="shared" si="52"/>
        <v>1.2810320948637122</v>
      </c>
      <c r="AE63" s="57">
        <f t="shared" si="53"/>
        <v>4.2164635948871885</v>
      </c>
      <c r="AF63" s="57">
        <f t="shared" si="54"/>
        <v>3.9781259104865634</v>
      </c>
      <c r="AG63" s="57">
        <f t="shared" si="55"/>
        <v>1.2951283156669151</v>
      </c>
      <c r="AH63" s="57">
        <f t="shared" si="56"/>
        <v>9.4556232207957988E-2</v>
      </c>
      <c r="AI63" s="57">
        <f t="shared" si="57"/>
        <v>3.4469823388550959E-2</v>
      </c>
      <c r="AJ63" s="57">
        <f t="shared" si="58"/>
        <v>1.1936152435517646E-2</v>
      </c>
      <c r="AK63" s="57">
        <f t="shared" si="59"/>
        <v>1.0465683358924562E-2</v>
      </c>
      <c r="AL63" s="57">
        <f t="shared" si="60"/>
        <v>1.094231816306163E-2</v>
      </c>
      <c r="AM63" s="112">
        <f t="shared" si="61"/>
        <v>100.01046568335894</v>
      </c>
      <c r="AO63" s="57">
        <f t="shared" si="62"/>
        <v>67.563176168584306</v>
      </c>
      <c r="AP63" s="57">
        <f t="shared" si="63"/>
        <v>1.2951283156669151</v>
      </c>
      <c r="AQ63" s="57">
        <f t="shared" si="64"/>
        <v>5.2732542261534787</v>
      </c>
      <c r="AR63" s="57">
        <f t="shared" si="65"/>
        <v>0.83093811146414132</v>
      </c>
      <c r="AS63" s="57">
        <f t="shared" si="66"/>
        <v>0.93424277508500542</v>
      </c>
      <c r="AT63" s="57">
        <f t="shared" si="67"/>
        <v>1.8355652204457535</v>
      </c>
      <c r="AU63" s="99">
        <f t="shared" si="68"/>
        <v>1.0567906312662902</v>
      </c>
      <c r="AV63" s="57">
        <f t="shared" si="69"/>
        <v>3.0716075483517336</v>
      </c>
      <c r="AW63" s="57">
        <v>12.035300638282425</v>
      </c>
      <c r="AX63" s="57">
        <v>31.916865377851625</v>
      </c>
      <c r="AY63" s="57">
        <v>56.047833983865956</v>
      </c>
      <c r="AZ63" s="57"/>
      <c r="BA63" s="57">
        <v>10.795399689620863</v>
      </c>
      <c r="BB63" s="57">
        <v>38.930927239949128</v>
      </c>
      <c r="BC63" s="57">
        <v>50.273673070430007</v>
      </c>
    </row>
    <row r="64" spans="1:55" x14ac:dyDescent="0.25">
      <c r="A64" s="113" t="s">
        <v>462</v>
      </c>
      <c r="B64" s="59" t="s">
        <v>39</v>
      </c>
      <c r="C64" s="114" t="s">
        <v>299</v>
      </c>
      <c r="D64" s="111" t="s">
        <v>27</v>
      </c>
      <c r="E64" s="57">
        <v>64.020757228372744</v>
      </c>
      <c r="F64" s="57">
        <v>0.65338127732962459</v>
      </c>
      <c r="G64" s="57">
        <v>14.139038266481228</v>
      </c>
      <c r="I64" s="57">
        <v>6.5630066336578592</v>
      </c>
      <c r="J64" s="57">
        <v>0.18154748595271211</v>
      </c>
      <c r="K64" s="57">
        <v>1.3208999699582753</v>
      </c>
      <c r="L64" s="57">
        <v>3.9983856400556328</v>
      </c>
      <c r="M64" s="57">
        <v>3.7125478297635612</v>
      </c>
      <c r="N64" s="57">
        <v>1.2365056623087625</v>
      </c>
      <c r="O64" s="57">
        <v>6.147722503477053E-2</v>
      </c>
      <c r="P64" s="57">
        <v>3.0787497079276777E-2</v>
      </c>
      <c r="Q64" s="57"/>
      <c r="R64" s="57">
        <v>1.2025602225312937E-2</v>
      </c>
      <c r="S64" s="57"/>
      <c r="T64" s="57"/>
      <c r="U64" s="57">
        <v>3.1988873435326819</v>
      </c>
      <c r="V64" s="57">
        <f t="shared" si="45"/>
        <v>99.129247661752416</v>
      </c>
      <c r="W64" s="57"/>
      <c r="X64" s="96" t="str">
        <f t="shared" si="46"/>
        <v>dacite</v>
      </c>
      <c r="Y64" s="57">
        <f t="shared" si="47"/>
        <v>66.736700473138399</v>
      </c>
      <c r="Z64" s="57">
        <f t="shared" si="48"/>
        <v>0.68109957594470738</v>
      </c>
      <c r="AA64" s="57">
        <f t="shared" si="49"/>
        <v>14.738856624304624</v>
      </c>
      <c r="AB64" s="57">
        <f t="shared" si="50"/>
        <v>6.8414281066881051</v>
      </c>
      <c r="AC64" s="57">
        <f t="shared" si="51"/>
        <v>0.18924924846574495</v>
      </c>
      <c r="AD64" s="57">
        <f t="shared" si="52"/>
        <v>1.3769363166953528</v>
      </c>
      <c r="AE64" s="57">
        <f t="shared" si="53"/>
        <v>4.1680085707926109</v>
      </c>
      <c r="AF64" s="57">
        <f t="shared" si="54"/>
        <v>3.8700447047715807</v>
      </c>
      <c r="AG64" s="57">
        <f t="shared" si="55"/>
        <v>1.2889617616435836</v>
      </c>
      <c r="AH64" s="57">
        <f t="shared" si="56"/>
        <v>6.408526438432896E-2</v>
      </c>
      <c r="AI64" s="57">
        <f t="shared" si="57"/>
        <v>3.2093590576694003E-2</v>
      </c>
      <c r="AJ64" s="57">
        <f t="shared" si="58"/>
        <v>1.2535762594262822E-2</v>
      </c>
      <c r="AK64" s="57">
        <f t="shared" si="59"/>
        <v>0</v>
      </c>
      <c r="AL64" s="57">
        <f t="shared" si="60"/>
        <v>0</v>
      </c>
      <c r="AM64" s="112">
        <f t="shared" si="61"/>
        <v>100</v>
      </c>
      <c r="AO64" s="57">
        <f t="shared" si="62"/>
        <v>66.736700473138399</v>
      </c>
      <c r="AP64" s="57">
        <f t="shared" si="63"/>
        <v>1.2889617616435836</v>
      </c>
      <c r="AQ64" s="57">
        <f t="shared" si="64"/>
        <v>5.159006466415164</v>
      </c>
      <c r="AR64" s="57">
        <f t="shared" si="65"/>
        <v>0.8324561621071952</v>
      </c>
      <c r="AS64" s="57">
        <f t="shared" si="66"/>
        <v>0.96084488815633773</v>
      </c>
      <c r="AT64" s="57">
        <f t="shared" si="67"/>
        <v>1.8989582915654635</v>
      </c>
      <c r="AU64" s="99">
        <f t="shared" si="68"/>
        <v>0.99099789562255314</v>
      </c>
      <c r="AV64" s="57">
        <f t="shared" si="69"/>
        <v>3.0024511354291854</v>
      </c>
      <c r="AW64" s="57">
        <v>12.178439093571518</v>
      </c>
      <c r="AX64" s="57">
        <v>32.384047701276792</v>
      </c>
      <c r="AY64" s="57">
        <v>55.437513205151703</v>
      </c>
      <c r="AZ64" s="57"/>
      <c r="BA64" s="57">
        <v>11.023943558788821</v>
      </c>
      <c r="BB64" s="57">
        <v>38.793926209447967</v>
      </c>
      <c r="BC64" s="57">
        <v>50.18213023176321</v>
      </c>
    </row>
    <row r="65" spans="1:55" x14ac:dyDescent="0.25">
      <c r="A65" s="113" t="s">
        <v>463</v>
      </c>
      <c r="B65" s="59" t="s">
        <v>39</v>
      </c>
      <c r="C65" s="114" t="s">
        <v>297</v>
      </c>
      <c r="D65" s="111" t="s">
        <v>27</v>
      </c>
      <c r="E65" s="57">
        <v>66.068624030408472</v>
      </c>
      <c r="F65" s="57">
        <v>0.52260786202816922</v>
      </c>
      <c r="G65" s="57">
        <v>14.399276146901411</v>
      </c>
      <c r="I65" s="57">
        <v>4.7864678183661979</v>
      </c>
      <c r="J65" s="57">
        <v>0.11517676115492963</v>
      </c>
      <c r="K65" s="57">
        <v>1.2125581003943666</v>
      </c>
      <c r="L65" s="57">
        <v>4.279206283267607</v>
      </c>
      <c r="M65" s="57">
        <v>3.8450975559295788</v>
      </c>
      <c r="N65" s="57">
        <v>1.2046569230281694</v>
      </c>
      <c r="O65" s="57">
        <v>0.10446010778873242</v>
      </c>
      <c r="P65" s="57">
        <v>3.3894762126760576E-2</v>
      </c>
      <c r="Q65" s="57"/>
      <c r="R65" s="57">
        <v>1.3730402323943664E-2</v>
      </c>
      <c r="S65" s="57"/>
      <c r="T65" s="57">
        <v>5.8193113098591563E-3</v>
      </c>
      <c r="U65" s="57">
        <v>2.8169014084506823</v>
      </c>
      <c r="V65" s="57">
        <f t="shared" si="45"/>
        <v>99.408477473478897</v>
      </c>
      <c r="W65" s="57"/>
      <c r="X65" s="96" t="str">
        <f t="shared" si="46"/>
        <v>dacite</v>
      </c>
      <c r="Y65" s="57">
        <f t="shared" si="47"/>
        <v>68.399985507979693</v>
      </c>
      <c r="Z65" s="57">
        <f t="shared" si="48"/>
        <v>0.54104910937195461</v>
      </c>
      <c r="AA65" s="57">
        <f t="shared" si="49"/>
        <v>14.907382955639328</v>
      </c>
      <c r="AB65" s="57">
        <f t="shared" si="50"/>
        <v>4.9553677591344103</v>
      </c>
      <c r="AC65" s="57">
        <f t="shared" si="51"/>
        <v>0.11924099993708492</v>
      </c>
      <c r="AD65" s="57">
        <f t="shared" si="52"/>
        <v>1.2553456003016639</v>
      </c>
      <c r="AE65" s="57">
        <f t="shared" si="53"/>
        <v>4.4302065020522319</v>
      </c>
      <c r="AF65" s="57">
        <f t="shared" si="54"/>
        <v>3.9807793935787417</v>
      </c>
      <c r="AG65" s="57">
        <f t="shared" si="55"/>
        <v>1.2471656143359333</v>
      </c>
      <c r="AH65" s="57">
        <f t="shared" si="56"/>
        <v>0.10814618835746805</v>
      </c>
      <c r="AI65" s="57">
        <f t="shared" si="57"/>
        <v>3.5090805541822465E-2</v>
      </c>
      <c r="AJ65" s="57">
        <f t="shared" si="58"/>
        <v>1.4214906602931881E-2</v>
      </c>
      <c r="AK65" s="57">
        <f t="shared" si="59"/>
        <v>0</v>
      </c>
      <c r="AL65" s="57">
        <f t="shared" si="60"/>
        <v>6.0246571667299745E-3</v>
      </c>
      <c r="AM65" s="112">
        <f t="shared" si="61"/>
        <v>99.999999999999986</v>
      </c>
      <c r="AO65" s="57">
        <f t="shared" si="62"/>
        <v>68.399985507979693</v>
      </c>
      <c r="AP65" s="57">
        <f t="shared" si="63"/>
        <v>1.2471656143359333</v>
      </c>
      <c r="AQ65" s="57">
        <f t="shared" si="64"/>
        <v>5.2279450079146752</v>
      </c>
      <c r="AR65" s="57">
        <f t="shared" si="65"/>
        <v>0.79787416877090467</v>
      </c>
      <c r="AS65" s="57">
        <f t="shared" si="66"/>
        <v>0.93445016036339612</v>
      </c>
      <c r="AT65" s="57">
        <f t="shared" si="67"/>
        <v>1.8873753416058201</v>
      </c>
      <c r="AU65" s="99">
        <f t="shared" si="68"/>
        <v>0.79773850586244333</v>
      </c>
      <c r="AV65" s="57">
        <f t="shared" si="69"/>
        <v>3.1918610871085877</v>
      </c>
      <c r="AW65" s="57">
        <v>11.46128332874078</v>
      </c>
      <c r="AX65" s="57">
        <v>33.07443472059142</v>
      </c>
      <c r="AY65" s="57">
        <v>55.464281950667811</v>
      </c>
      <c r="AZ65" s="57"/>
      <c r="BA65" s="57">
        <v>10.140866186799405</v>
      </c>
      <c r="BB65" s="57">
        <v>40.784711231027913</v>
      </c>
      <c r="BC65" s="57">
        <v>49.074422582172673</v>
      </c>
    </row>
    <row r="66" spans="1:55" x14ac:dyDescent="0.25">
      <c r="A66" s="113" t="s">
        <v>464</v>
      </c>
      <c r="B66" s="59" t="s">
        <v>39</v>
      </c>
      <c r="C66" s="114" t="s">
        <v>298</v>
      </c>
      <c r="D66" s="111" t="s">
        <v>27</v>
      </c>
      <c r="E66" s="57">
        <v>66.89566270588233</v>
      </c>
      <c r="F66" s="57">
        <v>0.51836444796380077</v>
      </c>
      <c r="G66" s="57">
        <v>13.512955438914023</v>
      </c>
      <c r="I66" s="57">
        <v>4.3890026436651564</v>
      </c>
      <c r="J66" s="57">
        <v>0.11045429694570132</v>
      </c>
      <c r="K66" s="57">
        <v>1.0398157941176469</v>
      </c>
      <c r="L66" s="57">
        <v>3.5025353552036189</v>
      </c>
      <c r="M66" s="57">
        <v>4.5155752381221701</v>
      </c>
      <c r="N66" s="57">
        <v>1.2757681323529406</v>
      </c>
      <c r="O66" s="57">
        <v>9.5283559954751101E-2</v>
      </c>
      <c r="P66" s="57">
        <v>3.4981589932126689E-2</v>
      </c>
      <c r="Q66" s="57"/>
      <c r="R66" s="57">
        <v>1.0472009049773752E-2</v>
      </c>
      <c r="S66" s="57"/>
      <c r="T66" s="57">
        <v>6.5059309954751112E-3</v>
      </c>
      <c r="U66" s="57">
        <v>3.2805429864253783</v>
      </c>
      <c r="V66" s="57">
        <f t="shared" si="45"/>
        <v>99.187920129524883</v>
      </c>
      <c r="W66" s="57"/>
      <c r="X66" s="96" t="str">
        <f t="shared" si="46"/>
        <v>dacite</v>
      </c>
      <c r="Y66" s="57">
        <f t="shared" si="47"/>
        <v>69.750278548510423</v>
      </c>
      <c r="Z66" s="57">
        <f t="shared" si="48"/>
        <v>0.54048443759479536</v>
      </c>
      <c r="AA66" s="57">
        <f t="shared" si="49"/>
        <v>14.089589186400008</v>
      </c>
      <c r="AB66" s="57">
        <f t="shared" si="50"/>
        <v>4.5762930594134614</v>
      </c>
      <c r="AC66" s="57">
        <f t="shared" si="51"/>
        <v>0.11516767555940657</v>
      </c>
      <c r="AD66" s="57">
        <f t="shared" si="52"/>
        <v>1.0841874995352856</v>
      </c>
      <c r="AE66" s="57">
        <f t="shared" si="53"/>
        <v>3.651997854114629</v>
      </c>
      <c r="AF66" s="57">
        <f t="shared" si="54"/>
        <v>4.7082668431070349</v>
      </c>
      <c r="AG66" s="57">
        <f t="shared" si="55"/>
        <v>1.3302085515793207</v>
      </c>
      <c r="AH66" s="57">
        <f t="shared" si="56"/>
        <v>9.934956287312742E-2</v>
      </c>
      <c r="AI66" s="57">
        <f t="shared" si="57"/>
        <v>3.6474347411182009E-2</v>
      </c>
      <c r="AJ66" s="57">
        <f t="shared" si="58"/>
        <v>1.0918877527167581E-2</v>
      </c>
      <c r="AK66" s="57">
        <f t="shared" si="59"/>
        <v>0</v>
      </c>
      <c r="AL66" s="57">
        <f t="shared" si="60"/>
        <v>6.7835563741544865E-3</v>
      </c>
      <c r="AM66" s="112">
        <f t="shared" si="61"/>
        <v>100</v>
      </c>
      <c r="AO66" s="57">
        <f t="shared" si="62"/>
        <v>69.750278548510423</v>
      </c>
      <c r="AP66" s="57">
        <f t="shared" si="63"/>
        <v>1.3302085515793207</v>
      </c>
      <c r="AQ66" s="57">
        <f t="shared" si="64"/>
        <v>6.0384753946863556</v>
      </c>
      <c r="AR66" s="57">
        <f t="shared" si="65"/>
        <v>0.80846370052074901</v>
      </c>
      <c r="AS66" s="57">
        <f t="shared" si="66"/>
        <v>0.89034487715233057</v>
      </c>
      <c r="AT66" s="57">
        <f t="shared" si="67"/>
        <v>1.5339601638721909</v>
      </c>
      <c r="AU66" s="99">
        <f t="shared" si="68"/>
        <v>2.3864775405717267</v>
      </c>
      <c r="AV66" s="57">
        <f t="shared" si="69"/>
        <v>3.5394952449501522</v>
      </c>
      <c r="AW66" s="57">
        <v>11.643863348409168</v>
      </c>
      <c r="AX66" s="57">
        <v>25.871305978573073</v>
      </c>
      <c r="AY66" s="57">
        <v>62.484830673017747</v>
      </c>
      <c r="AZ66" s="57"/>
      <c r="BA66" s="57">
        <v>10.006231772093182</v>
      </c>
      <c r="BB66" s="57">
        <v>36.297011468936844</v>
      </c>
      <c r="BC66" s="57">
        <v>53.696756758969975</v>
      </c>
    </row>
    <row r="67" spans="1:55" x14ac:dyDescent="0.25">
      <c r="A67" s="113" t="s">
        <v>465</v>
      </c>
      <c r="B67" s="59" t="s">
        <v>39</v>
      </c>
      <c r="C67" s="110" t="s">
        <v>296</v>
      </c>
      <c r="D67" s="111" t="s">
        <v>27</v>
      </c>
      <c r="E67" s="57">
        <v>66.393960331765484</v>
      </c>
      <c r="F67" s="57">
        <v>0.53142087764175272</v>
      </c>
      <c r="G67" s="57">
        <v>14.120143048582479</v>
      </c>
      <c r="I67" s="57">
        <v>5.3354027413659812</v>
      </c>
      <c r="J67" s="57">
        <v>0.1169424465206186</v>
      </c>
      <c r="K67" s="57">
        <v>1.4411896164948459</v>
      </c>
      <c r="L67" s="57">
        <v>4.2657994786082485</v>
      </c>
      <c r="M67" s="57">
        <v>4.0661076474871143</v>
      </c>
      <c r="N67" s="57">
        <v>1.2484767682345363</v>
      </c>
      <c r="O67" s="57">
        <v>9.6183432345360864E-2</v>
      </c>
      <c r="P67" s="57">
        <v>3.2473029317010321E-2</v>
      </c>
      <c r="Q67" s="57"/>
      <c r="R67" s="57">
        <v>1.339450676546392E-2</v>
      </c>
      <c r="S67" s="57">
        <v>7.4831303479381463E-3</v>
      </c>
      <c r="T67" s="57">
        <v>6.3660976804123734E-3</v>
      </c>
      <c r="U67" s="57">
        <v>2.1262886597937811</v>
      </c>
      <c r="V67" s="57">
        <f t="shared" si="45"/>
        <v>99.80163181295103</v>
      </c>
      <c r="W67" s="57"/>
      <c r="X67" s="96" t="str">
        <f t="shared" si="46"/>
        <v>dacite</v>
      </c>
      <c r="Y67" s="57">
        <f t="shared" si="47"/>
        <v>67.979333545610473</v>
      </c>
      <c r="Z67" s="57">
        <f t="shared" si="48"/>
        <v>0.54411029126433708</v>
      </c>
      <c r="AA67" s="57">
        <f t="shared" si="49"/>
        <v>14.457307701105428</v>
      </c>
      <c r="AB67" s="57">
        <f t="shared" si="50"/>
        <v>5.4628029529058519</v>
      </c>
      <c r="AC67" s="57">
        <f t="shared" si="51"/>
        <v>0.11973483036621045</v>
      </c>
      <c r="AD67" s="57">
        <f t="shared" si="52"/>
        <v>1.4756027378487366</v>
      </c>
      <c r="AE67" s="57">
        <f t="shared" si="53"/>
        <v>4.3676594097710506</v>
      </c>
      <c r="AF67" s="57">
        <f t="shared" si="54"/>
        <v>4.1631992822792645</v>
      </c>
      <c r="AG67" s="57">
        <f t="shared" si="55"/>
        <v>1.2782882392866677</v>
      </c>
      <c r="AH67" s="57">
        <f t="shared" si="56"/>
        <v>9.8480126750906824E-2</v>
      </c>
      <c r="AI67" s="57">
        <f t="shared" si="57"/>
        <v>3.3248429226796397E-2</v>
      </c>
      <c r="AJ67" s="57">
        <f t="shared" si="58"/>
        <v>1.371434447558877E-2</v>
      </c>
      <c r="AK67" s="57">
        <f t="shared" si="59"/>
        <v>7.6618145889451646E-3</v>
      </c>
      <c r="AL67" s="57">
        <f t="shared" si="60"/>
        <v>6.5181091086931138E-3</v>
      </c>
      <c r="AM67" s="112">
        <f t="shared" si="61"/>
        <v>100.00766181458894</v>
      </c>
      <c r="AO67" s="57">
        <f t="shared" si="62"/>
        <v>67.979333545610473</v>
      </c>
      <c r="AP67" s="57">
        <f t="shared" si="63"/>
        <v>1.2782882392866677</v>
      </c>
      <c r="AQ67" s="57">
        <f t="shared" si="64"/>
        <v>5.4414875215659322</v>
      </c>
      <c r="AR67" s="57">
        <f t="shared" si="65"/>
        <v>0.78732827055428967</v>
      </c>
      <c r="AS67" s="57">
        <f t="shared" si="66"/>
        <v>0.89390718092878441</v>
      </c>
      <c r="AT67" s="57">
        <f t="shared" si="67"/>
        <v>1.7561796835357744</v>
      </c>
      <c r="AU67" s="99">
        <f t="shared" si="68"/>
        <v>1.0738281117948816</v>
      </c>
      <c r="AV67" s="57">
        <f t="shared" si="69"/>
        <v>3.2568548738291487</v>
      </c>
      <c r="AW67" s="57">
        <v>11.467135723825947</v>
      </c>
      <c r="AX67" s="57">
        <v>31.910301278201967</v>
      </c>
      <c r="AY67" s="57">
        <v>56.622562997972082</v>
      </c>
      <c r="AZ67" s="57"/>
      <c r="BA67" s="57">
        <v>10.506418467495601</v>
      </c>
      <c r="BB67" s="57">
        <v>37.61485995055196</v>
      </c>
      <c r="BC67" s="57">
        <v>51.878721581952441</v>
      </c>
    </row>
    <row r="68" spans="1:55" x14ac:dyDescent="0.25">
      <c r="A68" s="113" t="s">
        <v>466</v>
      </c>
      <c r="B68" s="59" t="s">
        <v>39</v>
      </c>
      <c r="C68" s="110" t="s">
        <v>296</v>
      </c>
      <c r="D68" s="111" t="s">
        <v>27</v>
      </c>
      <c r="E68" s="57">
        <v>64.144918372649613</v>
      </c>
      <c r="F68" s="57">
        <v>0.51794457435897467</v>
      </c>
      <c r="G68" s="57">
        <v>14.110617805128211</v>
      </c>
      <c r="I68" s="57">
        <v>5.3881666461538487</v>
      </c>
      <c r="J68" s="57">
        <v>0.11815722393162399</v>
      </c>
      <c r="K68" s="57">
        <v>1.3096588854700861</v>
      </c>
      <c r="L68" s="57">
        <v>4.203703562393164</v>
      </c>
      <c r="M68" s="57">
        <v>4.5191826735042762</v>
      </c>
      <c r="N68" s="57">
        <v>1.1845984410256418</v>
      </c>
      <c r="O68" s="57">
        <v>9.3522201709401745E-2</v>
      </c>
      <c r="P68" s="57">
        <v>3.2244034188034204E-2</v>
      </c>
      <c r="Q68" s="57"/>
      <c r="R68" s="57">
        <v>1.2839603418803424E-2</v>
      </c>
      <c r="S68" s="57">
        <v>8.9142427350427395E-3</v>
      </c>
      <c r="T68" s="57">
        <v>5.0662290598290629E-3</v>
      </c>
      <c r="U68" s="57">
        <v>4.2735042735042335</v>
      </c>
      <c r="V68" s="57">
        <f t="shared" si="45"/>
        <v>99.923038769230786</v>
      </c>
      <c r="W68" s="57"/>
      <c r="X68" s="96" t="str">
        <f t="shared" si="46"/>
        <v>dacite</v>
      </c>
      <c r="Y68" s="57">
        <f t="shared" si="47"/>
        <v>67.068697592060246</v>
      </c>
      <c r="Z68" s="57">
        <f t="shared" si="48"/>
        <v>0.54155292279461564</v>
      </c>
      <c r="AA68" s="57">
        <f t="shared" si="49"/>
        <v>14.753791608421578</v>
      </c>
      <c r="AB68" s="57">
        <f t="shared" si="50"/>
        <v>5.6337638044388498</v>
      </c>
      <c r="AC68" s="57">
        <f t="shared" si="51"/>
        <v>0.12354292937359759</v>
      </c>
      <c r="AD68" s="57">
        <f t="shared" si="52"/>
        <v>1.369354236730937</v>
      </c>
      <c r="AE68" s="57">
        <f t="shared" si="53"/>
        <v>4.3953118991422233</v>
      </c>
      <c r="AF68" s="57">
        <f t="shared" si="54"/>
        <v>4.725170812934917</v>
      </c>
      <c r="AG68" s="57">
        <f t="shared" si="55"/>
        <v>1.2385934322593322</v>
      </c>
      <c r="AH68" s="57">
        <f t="shared" si="56"/>
        <v>9.7785022161100507E-2</v>
      </c>
      <c r="AI68" s="57">
        <f t="shared" si="57"/>
        <v>3.3713744330328775E-2</v>
      </c>
      <c r="AJ68" s="57">
        <f t="shared" si="58"/>
        <v>1.3424843319543212E-2</v>
      </c>
      <c r="AK68" s="57">
        <f t="shared" si="59"/>
        <v>9.3205614010684057E-3</v>
      </c>
      <c r="AL68" s="57">
        <f t="shared" si="60"/>
        <v>5.2971520327113279E-3</v>
      </c>
      <c r="AM68" s="112">
        <f t="shared" si="61"/>
        <v>100.00932056140107</v>
      </c>
      <c r="AO68" s="57">
        <f t="shared" si="62"/>
        <v>67.068697592060246</v>
      </c>
      <c r="AP68" s="57">
        <f t="shared" si="63"/>
        <v>1.2385934322593322</v>
      </c>
      <c r="AQ68" s="57">
        <f t="shared" si="64"/>
        <v>5.9637642451942492</v>
      </c>
      <c r="AR68" s="57">
        <f t="shared" si="65"/>
        <v>0.80446506417844099</v>
      </c>
      <c r="AS68" s="57">
        <f t="shared" si="66"/>
        <v>0.86254542744078733</v>
      </c>
      <c r="AT68" s="57">
        <f t="shared" si="67"/>
        <v>1.6188491385264017</v>
      </c>
      <c r="AU68" s="99">
        <f t="shared" si="68"/>
        <v>1.5684523460520259</v>
      </c>
      <c r="AV68" s="57">
        <f t="shared" si="69"/>
        <v>3.8149490299780453</v>
      </c>
      <c r="AW68" s="57">
        <v>10.335644664210376</v>
      </c>
      <c r="AX68" s="57">
        <v>29.883451899061399</v>
      </c>
      <c r="AY68" s="57">
        <v>59.780903436728231</v>
      </c>
      <c r="AZ68" s="57"/>
      <c r="BA68" s="57">
        <v>10.167570924317825</v>
      </c>
      <c r="BB68" s="57">
        <v>31.023656583969757</v>
      </c>
      <c r="BC68" s="57">
        <v>58.808772491712425</v>
      </c>
    </row>
    <row r="69" spans="1:55" x14ac:dyDescent="0.25">
      <c r="A69" s="113" t="s">
        <v>467</v>
      </c>
      <c r="B69" s="59" t="s">
        <v>39</v>
      </c>
      <c r="C69" s="110" t="s">
        <v>296</v>
      </c>
      <c r="D69" s="111" t="s">
        <v>27</v>
      </c>
      <c r="E69" s="57">
        <v>65.740904959315344</v>
      </c>
      <c r="F69" s="57">
        <v>0.50500524270482583</v>
      </c>
      <c r="G69" s="57">
        <v>14.27271374494949</v>
      </c>
      <c r="I69" s="57">
        <v>5.5058600993265978</v>
      </c>
      <c r="J69" s="57">
        <v>0.11364707603815934</v>
      </c>
      <c r="K69" s="57">
        <v>1.2337153684062847</v>
      </c>
      <c r="L69" s="57">
        <v>4.2505402811447803</v>
      </c>
      <c r="M69" s="57">
        <v>4.000078134680134</v>
      </c>
      <c r="N69" s="57">
        <v>1.2632358773849603</v>
      </c>
      <c r="O69" s="57">
        <v>9.8041130751964051E-2</v>
      </c>
      <c r="P69" s="57">
        <v>3.7593906004489329E-2</v>
      </c>
      <c r="Q69" s="57"/>
      <c r="R69" s="57">
        <v>1.2095345117845113E-2</v>
      </c>
      <c r="S69" s="57">
        <v>8.7125819304152592E-3</v>
      </c>
      <c r="T69" s="57">
        <v>6.4213498877665519E-3</v>
      </c>
      <c r="U69" s="57">
        <v>2.6374859708193377</v>
      </c>
      <c r="V69" s="57">
        <f t="shared" si="45"/>
        <v>99.68605106846239</v>
      </c>
      <c r="W69" s="57"/>
      <c r="X69" s="96" t="str">
        <f t="shared" si="46"/>
        <v>dacite</v>
      </c>
      <c r="Y69" s="57">
        <f t="shared" si="47"/>
        <v>67.746295212753552</v>
      </c>
      <c r="Z69" s="57">
        <f t="shared" si="48"/>
        <v>0.52041015068840479</v>
      </c>
      <c r="AA69" s="57">
        <f t="shared" si="49"/>
        <v>14.7080950505757</v>
      </c>
      <c r="AB69" s="57">
        <f t="shared" si="50"/>
        <v>5.6738133422400781</v>
      </c>
      <c r="AC69" s="57">
        <f t="shared" si="51"/>
        <v>0.1171138177685891</v>
      </c>
      <c r="AD69" s="57">
        <f t="shared" si="52"/>
        <v>1.2713491791493832</v>
      </c>
      <c r="AE69" s="57">
        <f t="shared" si="53"/>
        <v>4.3802006814226511</v>
      </c>
      <c r="AF69" s="57">
        <f t="shared" si="54"/>
        <v>4.1220983245336686</v>
      </c>
      <c r="AG69" s="57">
        <f t="shared" si="55"/>
        <v>1.3017701950653913</v>
      </c>
      <c r="AH69" s="57">
        <f t="shared" si="56"/>
        <v>0.10103182167974677</v>
      </c>
      <c r="AI69" s="57">
        <f t="shared" si="57"/>
        <v>3.8740687490639115E-2</v>
      </c>
      <c r="AJ69" s="57">
        <f t="shared" si="58"/>
        <v>1.2464306987571568E-2</v>
      </c>
      <c r="AK69" s="57">
        <f t="shared" si="59"/>
        <v>8.9783544642182168E-3</v>
      </c>
      <c r="AL69" s="57">
        <f t="shared" si="60"/>
        <v>6.6172296446213282E-3</v>
      </c>
      <c r="AM69" s="112">
        <f t="shared" si="61"/>
        <v>100.0089783544642</v>
      </c>
      <c r="AO69" s="57">
        <f t="shared" si="62"/>
        <v>67.746295212753552</v>
      </c>
      <c r="AP69" s="57">
        <f t="shared" si="63"/>
        <v>1.3017701950653913</v>
      </c>
      <c r="AQ69" s="57">
        <f t="shared" si="64"/>
        <v>5.4238685195990595</v>
      </c>
      <c r="AR69" s="57">
        <f t="shared" si="65"/>
        <v>0.81694464668984668</v>
      </c>
      <c r="AS69" s="57">
        <f t="shared" si="66"/>
        <v>0.91050546274475341</v>
      </c>
      <c r="AT69" s="57">
        <f t="shared" si="67"/>
        <v>1.7958488148744425</v>
      </c>
      <c r="AU69" s="99">
        <f t="shared" si="68"/>
        <v>1.0436678381764084</v>
      </c>
      <c r="AV69" s="57">
        <f t="shared" si="69"/>
        <v>3.1665330333719961</v>
      </c>
      <c r="AW69" s="57">
        <v>11.71047621119591</v>
      </c>
      <c r="AX69" s="57">
        <v>32.069018669912715</v>
      </c>
      <c r="AY69" s="57">
        <v>56.220505118891381</v>
      </c>
      <c r="AZ69" s="57"/>
      <c r="BA69" s="57">
        <v>10.73177793588723</v>
      </c>
      <c r="BB69" s="57">
        <v>37.746322740964921</v>
      </c>
      <c r="BC69" s="57">
        <v>51.521899323147849</v>
      </c>
    </row>
    <row r="70" spans="1:55" x14ac:dyDescent="0.25">
      <c r="A70" s="113" t="s">
        <v>468</v>
      </c>
      <c r="B70" s="59" t="s">
        <v>39</v>
      </c>
      <c r="C70" s="110" t="s">
        <v>296</v>
      </c>
      <c r="D70" s="111" t="s">
        <v>27</v>
      </c>
      <c r="E70" s="57">
        <v>65.964601379382927</v>
      </c>
      <c r="F70" s="57">
        <v>0.54518460056012663</v>
      </c>
      <c r="G70" s="57">
        <v>14.313734426060128</v>
      </c>
      <c r="I70" s="57">
        <v>5.3640690154145565</v>
      </c>
      <c r="J70" s="57">
        <v>0.11917334390822784</v>
      </c>
      <c r="K70" s="57">
        <v>1.2258056184050632</v>
      </c>
      <c r="L70" s="57">
        <v>4.2111053161550629</v>
      </c>
      <c r="M70" s="57">
        <v>3.8910369323829119</v>
      </c>
      <c r="N70" s="57">
        <v>1.2005141112405062</v>
      </c>
      <c r="O70" s="57">
        <v>0.10172101470886076</v>
      </c>
      <c r="P70" s="57">
        <v>3.306131187341773E-2</v>
      </c>
      <c r="Q70" s="57"/>
      <c r="R70" s="57">
        <v>1.3785457079113925E-2</v>
      </c>
      <c r="S70" s="57"/>
      <c r="T70" s="57">
        <v>9.1077175094936742E-3</v>
      </c>
      <c r="U70" s="57">
        <v>2.84810126582278</v>
      </c>
      <c r="V70" s="57">
        <f t="shared" si="45"/>
        <v>99.841001510503148</v>
      </c>
      <c r="W70" s="57"/>
      <c r="X70" s="96" t="str">
        <f t="shared" si="46"/>
        <v>dacite</v>
      </c>
      <c r="Y70" s="57">
        <f t="shared" si="47"/>
        <v>68.009721549697431</v>
      </c>
      <c r="Z70" s="57">
        <f t="shared" si="48"/>
        <v>0.56208712100041314</v>
      </c>
      <c r="AA70" s="57">
        <f t="shared" si="49"/>
        <v>14.757507394821065</v>
      </c>
      <c r="AB70" s="57">
        <f t="shared" si="50"/>
        <v>5.5303728436646589</v>
      </c>
      <c r="AC70" s="57">
        <f t="shared" si="51"/>
        <v>0.12286811056025099</v>
      </c>
      <c r="AD70" s="57">
        <f t="shared" si="52"/>
        <v>1.263809634842106</v>
      </c>
      <c r="AE70" s="57">
        <f t="shared" si="53"/>
        <v>4.3416634676681118</v>
      </c>
      <c r="AF70" s="57">
        <f t="shared" si="54"/>
        <v>4.0116719085284984</v>
      </c>
      <c r="AG70" s="57">
        <f t="shared" si="55"/>
        <v>1.2377340075531444</v>
      </c>
      <c r="AH70" s="57">
        <f t="shared" si="56"/>
        <v>0.10487470160419261</v>
      </c>
      <c r="AI70" s="57">
        <f t="shared" si="57"/>
        <v>3.408632156582099E-2</v>
      </c>
      <c r="AJ70" s="57">
        <f t="shared" si="58"/>
        <v>1.4212851708050657E-2</v>
      </c>
      <c r="AK70" s="57">
        <f t="shared" si="59"/>
        <v>0</v>
      </c>
      <c r="AL70" s="57">
        <f t="shared" si="60"/>
        <v>9.3900867862678344E-3</v>
      </c>
      <c r="AM70" s="112">
        <f t="shared" si="61"/>
        <v>100.00000000000001</v>
      </c>
      <c r="AO70" s="57">
        <f t="shared" si="62"/>
        <v>68.009721549697431</v>
      </c>
      <c r="AP70" s="57">
        <f t="shared" si="63"/>
        <v>1.2377340075531444</v>
      </c>
      <c r="AQ70" s="57">
        <f t="shared" si="64"/>
        <v>5.2494059160816429</v>
      </c>
      <c r="AR70" s="57">
        <f t="shared" si="65"/>
        <v>0.81398650406577422</v>
      </c>
      <c r="AS70" s="57">
        <f t="shared" si="66"/>
        <v>0.93208826251606613</v>
      </c>
      <c r="AT70" s="57">
        <f t="shared" si="67"/>
        <v>1.8588425922934646</v>
      </c>
      <c r="AU70" s="99">
        <f t="shared" si="68"/>
        <v>0.90774244841353102</v>
      </c>
      <c r="AV70" s="57">
        <f t="shared" si="69"/>
        <v>3.2411421872936215</v>
      </c>
      <c r="AW70" s="57">
        <v>11.40952562976439</v>
      </c>
      <c r="AX70" s="57">
        <v>32.524182169753416</v>
      </c>
      <c r="AY70" s="57">
        <v>56.066292200482181</v>
      </c>
      <c r="AZ70" s="57"/>
      <c r="BA70" s="57">
        <v>10.16798275535198</v>
      </c>
      <c r="BB70" s="57">
        <v>39.866654025353469</v>
      </c>
      <c r="BC70" s="57">
        <v>49.965363219294545</v>
      </c>
    </row>
    <row r="71" spans="1:55" x14ac:dyDescent="0.25">
      <c r="A71" s="113" t="s">
        <v>469</v>
      </c>
      <c r="B71" s="59" t="s">
        <v>39</v>
      </c>
      <c r="C71" s="110" t="s">
        <v>296</v>
      </c>
      <c r="D71" s="111" t="s">
        <v>27</v>
      </c>
      <c r="E71" s="57">
        <v>66.002230412713871</v>
      </c>
      <c r="F71" s="57">
        <v>0.51856916479217563</v>
      </c>
      <c r="G71" s="57">
        <v>14.262524705134462</v>
      </c>
      <c r="I71" s="57">
        <v>5.0517686112469393</v>
      </c>
      <c r="J71" s="57">
        <v>0.11201813691931531</v>
      </c>
      <c r="K71" s="57">
        <v>1.1791387980440087</v>
      </c>
      <c r="L71" s="57">
        <v>4.1118430533007304</v>
      </c>
      <c r="M71" s="57">
        <v>3.7724344547677227</v>
      </c>
      <c r="N71" s="57">
        <v>1.1832264088019548</v>
      </c>
      <c r="O71" s="57">
        <v>0.10122215061124684</v>
      </c>
      <c r="P71" s="57">
        <v>3.5654135941320261E-2</v>
      </c>
      <c r="Q71" s="57"/>
      <c r="R71" s="57">
        <v>1.0766649388753047E-2</v>
      </c>
      <c r="S71" s="57"/>
      <c r="T71" s="57">
        <v>6.4345643031784782E-3</v>
      </c>
      <c r="U71" s="57">
        <v>3.178484107579544</v>
      </c>
      <c r="V71" s="57">
        <f t="shared" si="45"/>
        <v>99.526315353545229</v>
      </c>
      <c r="W71" s="57"/>
      <c r="X71" s="96" t="str">
        <f t="shared" si="46"/>
        <v>dacite</v>
      </c>
      <c r="Y71" s="57">
        <f t="shared" si="47"/>
        <v>68.504116345096818</v>
      </c>
      <c r="Z71" s="57">
        <f t="shared" si="48"/>
        <v>0.53822608987256204</v>
      </c>
      <c r="AA71" s="57">
        <f t="shared" si="49"/>
        <v>14.803161130553907</v>
      </c>
      <c r="AB71" s="57">
        <f t="shared" si="50"/>
        <v>5.2432613644933177</v>
      </c>
      <c r="AC71" s="57">
        <f t="shared" si="51"/>
        <v>0.11626430555903745</v>
      </c>
      <c r="AD71" s="57">
        <f t="shared" si="52"/>
        <v>1.2238353295506921</v>
      </c>
      <c r="AE71" s="57">
        <f t="shared" si="53"/>
        <v>4.2677069116414632</v>
      </c>
      <c r="AF71" s="57">
        <f t="shared" si="54"/>
        <v>3.9154326630737559</v>
      </c>
      <c r="AG71" s="57">
        <f t="shared" si="55"/>
        <v>1.2280778856156136</v>
      </c>
      <c r="AH71" s="57">
        <f t="shared" si="56"/>
        <v>0.10505908571292856</v>
      </c>
      <c r="AI71" s="57">
        <f t="shared" si="57"/>
        <v>3.7005644528000925E-2</v>
      </c>
      <c r="AJ71" s="57">
        <f t="shared" si="58"/>
        <v>1.117477087913577E-2</v>
      </c>
      <c r="AK71" s="57">
        <f t="shared" si="59"/>
        <v>0</v>
      </c>
      <c r="AL71" s="57">
        <f t="shared" si="60"/>
        <v>6.6784734227714228E-3</v>
      </c>
      <c r="AM71" s="112">
        <f t="shared" si="61"/>
        <v>100.00000000000001</v>
      </c>
      <c r="AO71" s="57">
        <f t="shared" si="62"/>
        <v>68.504116345096818</v>
      </c>
      <c r="AP71" s="57">
        <f t="shared" si="63"/>
        <v>1.2280778856156136</v>
      </c>
      <c r="AQ71" s="57">
        <f t="shared" si="64"/>
        <v>5.1435105486893695</v>
      </c>
      <c r="AR71" s="57">
        <f t="shared" si="65"/>
        <v>0.81075969829277406</v>
      </c>
      <c r="AS71" s="57">
        <f t="shared" si="66"/>
        <v>0.95322815603902877</v>
      </c>
      <c r="AT71" s="57">
        <f t="shared" si="67"/>
        <v>1.9050916765258954</v>
      </c>
      <c r="AU71" s="99">
        <f t="shared" si="68"/>
        <v>0.87580363704790631</v>
      </c>
      <c r="AV71" s="57">
        <f t="shared" si="69"/>
        <v>3.1882608659718836</v>
      </c>
      <c r="AW71" s="57">
        <v>11.552497714831611</v>
      </c>
      <c r="AX71" s="57">
        <v>32.604867145940005</v>
      </c>
      <c r="AY71" s="57">
        <v>55.842635139228385</v>
      </c>
      <c r="AZ71" s="57"/>
      <c r="BA71" s="57">
        <v>9.9696965759185616</v>
      </c>
      <c r="BB71" s="57">
        <v>41.838635952632835</v>
      </c>
      <c r="BC71" s="57">
        <v>48.191667471448596</v>
      </c>
    </row>
    <row r="72" spans="1:55" x14ac:dyDescent="0.25">
      <c r="A72" s="113" t="s">
        <v>470</v>
      </c>
      <c r="B72" s="59" t="s">
        <v>39</v>
      </c>
      <c r="C72" s="110" t="s">
        <v>296</v>
      </c>
      <c r="D72" s="111" t="s">
        <v>27</v>
      </c>
      <c r="E72" s="57">
        <v>65.391104296100465</v>
      </c>
      <c r="F72" s="57">
        <v>0.50607674818241899</v>
      </c>
      <c r="G72" s="57">
        <v>13.922131658955719</v>
      </c>
      <c r="I72" s="57">
        <v>6.2234467680105752</v>
      </c>
      <c r="J72" s="57">
        <v>0.11955516192994052</v>
      </c>
      <c r="K72" s="57">
        <v>1.1375787177792467</v>
      </c>
      <c r="L72" s="57">
        <v>3.9331047984137477</v>
      </c>
      <c r="M72" s="57">
        <v>3.7822976338400531</v>
      </c>
      <c r="N72" s="57">
        <v>1.2543589424983477</v>
      </c>
      <c r="O72" s="57">
        <v>9.7656444150693994E-2</v>
      </c>
      <c r="P72" s="57">
        <v>3.3813483146067413E-2</v>
      </c>
      <c r="Q72" s="57"/>
      <c r="R72" s="57">
        <v>1.1963278255122277E-2</v>
      </c>
      <c r="S72" s="57">
        <v>1.8493113020489095E-2</v>
      </c>
      <c r="T72" s="57">
        <v>6.1417316589557173E-3</v>
      </c>
      <c r="U72" s="57">
        <v>2.9742233972240539</v>
      </c>
      <c r="V72" s="57">
        <f t="shared" si="45"/>
        <v>99.411946173165902</v>
      </c>
      <c r="W72" s="57"/>
      <c r="X72" s="96" t="str">
        <f t="shared" si="46"/>
        <v>dacite</v>
      </c>
      <c r="Y72" s="57">
        <f t="shared" si="47"/>
        <v>67.819567242660767</v>
      </c>
      <c r="Z72" s="57">
        <f t="shared" si="48"/>
        <v>0.524871179692731</v>
      </c>
      <c r="AA72" s="57">
        <f t="shared" si="49"/>
        <v>14.439164996056347</v>
      </c>
      <c r="AB72" s="57">
        <f t="shared" si="50"/>
        <v>6.45457009952014</v>
      </c>
      <c r="AC72" s="57">
        <f t="shared" si="51"/>
        <v>0.12399514323844078</v>
      </c>
      <c r="AD72" s="57">
        <f t="shared" si="52"/>
        <v>1.1798255615152564</v>
      </c>
      <c r="AE72" s="57">
        <f t="shared" si="53"/>
        <v>4.0791705266301763</v>
      </c>
      <c r="AF72" s="57">
        <f t="shared" si="54"/>
        <v>3.9227627591123149</v>
      </c>
      <c r="AG72" s="57">
        <f t="shared" si="55"/>
        <v>1.3009427132777849</v>
      </c>
      <c r="AH72" s="57">
        <f t="shared" si="56"/>
        <v>0.10128316155615213</v>
      </c>
      <c r="AI72" s="57">
        <f t="shared" si="57"/>
        <v>3.5069231795647311E-2</v>
      </c>
      <c r="AJ72" s="57">
        <f t="shared" si="58"/>
        <v>1.2407564649650829E-2</v>
      </c>
      <c r="AK72" s="57">
        <f t="shared" si="59"/>
        <v>1.9179901234577839E-2</v>
      </c>
      <c r="AL72" s="57">
        <f t="shared" si="60"/>
        <v>6.3698202945895966E-3</v>
      </c>
      <c r="AM72" s="112">
        <f t="shared" si="61"/>
        <v>100.01917990123461</v>
      </c>
      <c r="AO72" s="57">
        <f t="shared" si="62"/>
        <v>67.819567242660767</v>
      </c>
      <c r="AP72" s="57">
        <f t="shared" si="63"/>
        <v>1.3009427132777849</v>
      </c>
      <c r="AQ72" s="57">
        <f t="shared" si="64"/>
        <v>5.2237054723900993</v>
      </c>
      <c r="AR72" s="57">
        <f t="shared" si="65"/>
        <v>0.84545920674024311</v>
      </c>
      <c r="AS72" s="57">
        <f t="shared" si="66"/>
        <v>0.94511693995710055</v>
      </c>
      <c r="AT72" s="57">
        <f t="shared" si="67"/>
        <v>1.8367541366792377</v>
      </c>
      <c r="AU72" s="99">
        <f t="shared" si="68"/>
        <v>1.144534945759923</v>
      </c>
      <c r="AV72" s="57">
        <f t="shared" si="69"/>
        <v>3.0153232106806103</v>
      </c>
      <c r="AW72" s="57">
        <v>12.31916675192006</v>
      </c>
      <c r="AX72" s="57">
        <v>31.362295704997916</v>
      </c>
      <c r="AY72" s="57">
        <v>56.31853754308203</v>
      </c>
      <c r="AZ72" s="57"/>
      <c r="BA72" s="57">
        <v>10.75684740566259</v>
      </c>
      <c r="BB72" s="57">
        <v>40.066943954528888</v>
      </c>
      <c r="BC72" s="57">
        <v>49.176208639808522</v>
      </c>
    </row>
    <row r="73" spans="1:55" x14ac:dyDescent="0.25">
      <c r="A73" s="113" t="s">
        <v>471</v>
      </c>
      <c r="B73" s="59" t="s">
        <v>39</v>
      </c>
      <c r="C73" s="110" t="s">
        <v>296</v>
      </c>
      <c r="D73" s="111" t="s">
        <v>27</v>
      </c>
      <c r="E73" s="57">
        <v>65.581051652285566</v>
      </c>
      <c r="F73" s="57">
        <v>0.5272892008217771</v>
      </c>
      <c r="G73" s="57">
        <v>14.35681844298921</v>
      </c>
      <c r="I73" s="57">
        <v>5.0726699609655874</v>
      </c>
      <c r="J73" s="57">
        <v>0.11760454006163328</v>
      </c>
      <c r="K73" s="57">
        <v>1.3286663086800206</v>
      </c>
      <c r="L73" s="57">
        <v>4.2568110767847971</v>
      </c>
      <c r="M73" s="57">
        <v>3.95879548125321</v>
      </c>
      <c r="N73" s="57">
        <v>1.1961301869542886</v>
      </c>
      <c r="O73" s="57">
        <v>9.5143608115048781E-2</v>
      </c>
      <c r="P73" s="57">
        <v>3.5280384180790957E-2</v>
      </c>
      <c r="Q73" s="57"/>
      <c r="R73" s="57">
        <v>1.2144744221879812E-2</v>
      </c>
      <c r="S73" s="57"/>
      <c r="T73" s="57"/>
      <c r="U73" s="57">
        <v>3.1843862352337071</v>
      </c>
      <c r="V73" s="57">
        <f t="shared" si="45"/>
        <v>99.722791822547535</v>
      </c>
      <c r="W73" s="57"/>
      <c r="X73" s="96" t="str">
        <f t="shared" si="46"/>
        <v>dacite</v>
      </c>
      <c r="Y73" s="57">
        <f t="shared" si="47"/>
        <v>67.932602836464937</v>
      </c>
      <c r="Z73" s="57">
        <f t="shared" si="48"/>
        <v>0.54619630147596776</v>
      </c>
      <c r="AA73" s="57">
        <f t="shared" si="49"/>
        <v>14.871613380857257</v>
      </c>
      <c r="AB73" s="57">
        <f t="shared" si="50"/>
        <v>5.2545615707083844</v>
      </c>
      <c r="AC73" s="57">
        <f t="shared" si="51"/>
        <v>0.12182150652495111</v>
      </c>
      <c r="AD73" s="57">
        <f t="shared" si="52"/>
        <v>1.3763085277789397</v>
      </c>
      <c r="AE73" s="57">
        <f t="shared" si="53"/>
        <v>4.4094482925085599</v>
      </c>
      <c r="AF73" s="57">
        <f t="shared" si="54"/>
        <v>4.1007466998951951</v>
      </c>
      <c r="AG73" s="57">
        <f t="shared" si="55"/>
        <v>1.239020035267159</v>
      </c>
      <c r="AH73" s="57">
        <f t="shared" si="56"/>
        <v>9.8555189031992535E-2</v>
      </c>
      <c r="AI73" s="57">
        <f t="shared" si="57"/>
        <v>3.6545439057289734E-2</v>
      </c>
      <c r="AJ73" s="57">
        <f t="shared" si="58"/>
        <v>1.2580220429366365E-2</v>
      </c>
      <c r="AK73" s="57">
        <f t="shared" si="59"/>
        <v>0</v>
      </c>
      <c r="AL73" s="57">
        <f t="shared" si="60"/>
        <v>0</v>
      </c>
      <c r="AM73" s="112">
        <f t="shared" si="61"/>
        <v>100.00000000000003</v>
      </c>
      <c r="AO73" s="57">
        <f t="shared" si="62"/>
        <v>67.932602836464937</v>
      </c>
      <c r="AP73" s="57">
        <f t="shared" si="63"/>
        <v>1.239020035267159</v>
      </c>
      <c r="AQ73" s="57">
        <f t="shared" si="64"/>
        <v>5.3397667351623541</v>
      </c>
      <c r="AR73" s="57">
        <f t="shared" si="65"/>
        <v>0.79243922632522812</v>
      </c>
      <c r="AS73" s="57">
        <f t="shared" si="66"/>
        <v>0.9234789421457793</v>
      </c>
      <c r="AT73" s="57">
        <f t="shared" si="67"/>
        <v>1.8389512116199549</v>
      </c>
      <c r="AU73" s="99">
        <f t="shared" si="68"/>
        <v>0.93031844265379426</v>
      </c>
      <c r="AV73" s="57">
        <f t="shared" si="69"/>
        <v>3.3096694025702234</v>
      </c>
      <c r="AW73" s="57">
        <v>11.214431921155192</v>
      </c>
      <c r="AX73" s="57">
        <v>32.512828619401432</v>
      </c>
      <c r="AY73" s="57">
        <v>56.272739459443372</v>
      </c>
      <c r="AZ73" s="57"/>
      <c r="BA73" s="57">
        <v>10.181176371957601</v>
      </c>
      <c r="BB73" s="57">
        <v>38.730842587376834</v>
      </c>
      <c r="BC73" s="57">
        <v>51.087981040665554</v>
      </c>
    </row>
    <row r="74" spans="1:55" x14ac:dyDescent="0.25">
      <c r="A74" s="113" t="s">
        <v>472</v>
      </c>
      <c r="B74" s="59" t="s">
        <v>39</v>
      </c>
      <c r="C74" s="110" t="s">
        <v>296</v>
      </c>
      <c r="D74" s="111" t="s">
        <v>27</v>
      </c>
      <c r="E74" s="57">
        <v>65.698374336000001</v>
      </c>
      <c r="F74" s="57">
        <v>0.51261235199999999</v>
      </c>
      <c r="G74" s="57">
        <v>14.363191919999998</v>
      </c>
      <c r="I74" s="57">
        <v>5.2615651200000002</v>
      </c>
      <c r="J74" s="57">
        <v>0.11665516799999999</v>
      </c>
      <c r="K74" s="57">
        <v>1.1895182879999999</v>
      </c>
      <c r="L74" s="57">
        <v>4.2208864320000004</v>
      </c>
      <c r="M74" s="57">
        <v>3.896382</v>
      </c>
      <c r="N74" s="57">
        <v>1.197946848</v>
      </c>
      <c r="O74" s="57">
        <v>9.4887071999999989E-2</v>
      </c>
      <c r="P74" s="57">
        <v>3.1307471999999996E-2</v>
      </c>
      <c r="Q74" s="57"/>
      <c r="R74" s="57">
        <v>1.2764640000000001E-2</v>
      </c>
      <c r="S74" s="57">
        <v>8.7695999999999989E-3</v>
      </c>
      <c r="T74" s="57"/>
      <c r="U74" s="57">
        <v>2.5600000000000023</v>
      </c>
      <c r="V74" s="57">
        <f t="shared" si="45"/>
        <v>99.164861248000008</v>
      </c>
      <c r="W74" s="57"/>
      <c r="X74" s="96" t="str">
        <f t="shared" si="46"/>
        <v>dacite</v>
      </c>
      <c r="Y74" s="57">
        <f t="shared" si="47"/>
        <v>68.01349124497446</v>
      </c>
      <c r="Z74" s="57">
        <f t="shared" si="48"/>
        <v>0.53067607938836669</v>
      </c>
      <c r="AA74" s="57">
        <f t="shared" si="49"/>
        <v>14.869330295826089</v>
      </c>
      <c r="AB74" s="57">
        <f t="shared" si="50"/>
        <v>5.4469751624872691</v>
      </c>
      <c r="AC74" s="57">
        <f t="shared" si="51"/>
        <v>0.1207659295627571</v>
      </c>
      <c r="AD74" s="57">
        <f t="shared" si="52"/>
        <v>1.2314352141022968</v>
      </c>
      <c r="AE74" s="57">
        <f t="shared" si="53"/>
        <v>4.3696244433792186</v>
      </c>
      <c r="AF74" s="57">
        <f t="shared" si="54"/>
        <v>4.0336849385154947</v>
      </c>
      <c r="AG74" s="57">
        <f t="shared" si="55"/>
        <v>1.240160784522593</v>
      </c>
      <c r="AH74" s="57">
        <f t="shared" si="56"/>
        <v>9.8230756939703359E-2</v>
      </c>
      <c r="AI74" s="57">
        <f t="shared" si="57"/>
        <v>3.241070261319233E-2</v>
      </c>
      <c r="AJ74" s="57">
        <f t="shared" si="58"/>
        <v>1.3214447688540914E-2</v>
      </c>
      <c r="AK74" s="57">
        <f t="shared" si="59"/>
        <v>9.0786281829670374E-3</v>
      </c>
      <c r="AL74" s="57">
        <f t="shared" si="60"/>
        <v>0</v>
      </c>
      <c r="AM74" s="112">
        <f t="shared" si="61"/>
        <v>100.00907862818292</v>
      </c>
      <c r="AO74" s="57">
        <f t="shared" si="62"/>
        <v>68.01349124497446</v>
      </c>
      <c r="AP74" s="57">
        <f t="shared" si="63"/>
        <v>1.240160784522593</v>
      </c>
      <c r="AQ74" s="57">
        <f t="shared" si="64"/>
        <v>5.2738457230380877</v>
      </c>
      <c r="AR74" s="57">
        <f t="shared" si="65"/>
        <v>0.81560953210977305</v>
      </c>
      <c r="AS74" s="57">
        <f t="shared" si="66"/>
        <v>0.93386170241820732</v>
      </c>
      <c r="AT74" s="57">
        <f t="shared" si="67"/>
        <v>1.8638096779080919</v>
      </c>
      <c r="AU74" s="99">
        <f t="shared" si="68"/>
        <v>0.90422127965886911</v>
      </c>
      <c r="AV74" s="57">
        <f t="shared" si="69"/>
        <v>3.252549982918775</v>
      </c>
      <c r="AW74" s="57">
        <v>11.362149840060759</v>
      </c>
      <c r="AX74" s="57">
        <v>32.607845882330246</v>
      </c>
      <c r="AY74" s="57">
        <v>56.030004277609002</v>
      </c>
      <c r="AZ74" s="57"/>
      <c r="BA74" s="57">
        <v>10.176926583770058</v>
      </c>
      <c r="BB74" s="57">
        <v>39.63774334681942</v>
      </c>
      <c r="BC74" s="57">
        <v>50.185330069410512</v>
      </c>
    </row>
    <row r="75" spans="1:55" x14ac:dyDescent="0.25">
      <c r="A75" s="113" t="s">
        <v>473</v>
      </c>
      <c r="B75" s="59" t="s">
        <v>39</v>
      </c>
      <c r="C75" s="110" t="s">
        <v>296</v>
      </c>
      <c r="D75" s="111" t="s">
        <v>27</v>
      </c>
      <c r="E75" s="57">
        <v>68.512944119349413</v>
      </c>
      <c r="F75" s="57">
        <v>0.51594191968592262</v>
      </c>
      <c r="G75" s="57">
        <v>13.787038058665173</v>
      </c>
      <c r="I75" s="57">
        <v>4.2755858591138534</v>
      </c>
      <c r="J75" s="57">
        <v>0.11112155950644979</v>
      </c>
      <c r="K75" s="57">
        <v>1.0185437389792484</v>
      </c>
      <c r="L75" s="57">
        <v>3.5866656634885019</v>
      </c>
      <c r="M75" s="57">
        <v>4.0594171621985415</v>
      </c>
      <c r="N75" s="57">
        <v>1.2184877233875491</v>
      </c>
      <c r="O75" s="57">
        <v>9.6531132361189001E-2</v>
      </c>
      <c r="P75" s="57">
        <v>3.7657478968031406E-2</v>
      </c>
      <c r="Q75" s="57"/>
      <c r="R75" s="57">
        <v>9.6974161525518777E-3</v>
      </c>
      <c r="S75" s="57"/>
      <c r="T75" s="57">
        <v>5.9464358945597318E-3</v>
      </c>
      <c r="U75" s="57">
        <v>2.5238362310712237</v>
      </c>
      <c r="V75" s="57">
        <f t="shared" si="45"/>
        <v>99.759414498822224</v>
      </c>
      <c r="W75" s="57"/>
      <c r="X75" s="96" t="str">
        <f t="shared" si="46"/>
        <v>dacite</v>
      </c>
      <c r="Y75" s="57">
        <f t="shared" si="47"/>
        <v>70.460777155754641</v>
      </c>
      <c r="Z75" s="57">
        <f t="shared" si="48"/>
        <v>0.53061022403261549</v>
      </c>
      <c r="AA75" s="57">
        <f t="shared" si="49"/>
        <v>14.179005570060731</v>
      </c>
      <c r="AB75" s="57">
        <f t="shared" si="50"/>
        <v>4.3971413913335962</v>
      </c>
      <c r="AC75" s="57">
        <f t="shared" si="51"/>
        <v>0.11428076171919493</v>
      </c>
      <c r="AD75" s="57">
        <f t="shared" si="52"/>
        <v>1.0475010866645478</v>
      </c>
      <c r="AE75" s="57">
        <f t="shared" si="53"/>
        <v>3.688635093640463</v>
      </c>
      <c r="AF75" s="57">
        <f t="shared" si="54"/>
        <v>4.1748269867027492</v>
      </c>
      <c r="AG75" s="57">
        <f t="shared" si="55"/>
        <v>1.2531295078353755</v>
      </c>
      <c r="AH75" s="57">
        <f t="shared" si="56"/>
        <v>9.9275526593134253E-2</v>
      </c>
      <c r="AI75" s="57">
        <f t="shared" si="57"/>
        <v>3.8728086610784147E-2</v>
      </c>
      <c r="AJ75" s="57">
        <f t="shared" si="58"/>
        <v>9.9731151141496423E-3</v>
      </c>
      <c r="AK75" s="57">
        <f t="shared" si="59"/>
        <v>0</v>
      </c>
      <c r="AL75" s="57">
        <f t="shared" si="60"/>
        <v>6.1154939380166353E-3</v>
      </c>
      <c r="AM75" s="112">
        <f t="shared" si="61"/>
        <v>100</v>
      </c>
      <c r="AO75" s="57">
        <f t="shared" si="62"/>
        <v>70.460777155754641</v>
      </c>
      <c r="AP75" s="57">
        <f t="shared" si="63"/>
        <v>1.2531295078353755</v>
      </c>
      <c r="AQ75" s="57">
        <f t="shared" si="64"/>
        <v>5.4279564945381242</v>
      </c>
      <c r="AR75" s="57">
        <f t="shared" si="65"/>
        <v>0.80760883916666515</v>
      </c>
      <c r="AS75" s="57">
        <f t="shared" si="66"/>
        <v>0.9496661753158685</v>
      </c>
      <c r="AT75" s="57">
        <f t="shared" si="67"/>
        <v>1.7240703820398879</v>
      </c>
      <c r="AU75" s="99">
        <f t="shared" si="68"/>
        <v>1.7393214008976612</v>
      </c>
      <c r="AV75" s="57">
        <f t="shared" si="69"/>
        <v>3.3315207730717642</v>
      </c>
      <c r="AW75" s="57">
        <v>11.856533991720912</v>
      </c>
      <c r="AX75" s="57">
        <v>28.255930633042436</v>
      </c>
      <c r="AY75" s="57">
        <v>59.887535375236645</v>
      </c>
      <c r="AZ75" s="57"/>
      <c r="BA75" s="57">
        <v>9.468461636148243</v>
      </c>
      <c r="BB75" s="57">
        <v>42.706193150836782</v>
      </c>
      <c r="BC75" s="57">
        <v>47.82534521301497</v>
      </c>
    </row>
    <row r="76" spans="1:55" x14ac:dyDescent="0.25">
      <c r="A76" s="113" t="s">
        <v>474</v>
      </c>
      <c r="B76" s="59" t="s">
        <v>39</v>
      </c>
      <c r="C76" s="114" t="s">
        <v>299</v>
      </c>
      <c r="D76" s="111" t="s">
        <v>27</v>
      </c>
      <c r="E76" s="57">
        <v>66.315396003997648</v>
      </c>
      <c r="F76" s="57">
        <v>0.50206881493239275</v>
      </c>
      <c r="G76" s="57">
        <v>14.283084485243974</v>
      </c>
      <c r="I76" s="57">
        <v>4.9951215164021159</v>
      </c>
      <c r="J76" s="57">
        <v>0.11288894097589651</v>
      </c>
      <c r="K76" s="57">
        <v>1.1896015488536156</v>
      </c>
      <c r="L76" s="57">
        <v>4.1409282015285127</v>
      </c>
      <c r="M76" s="57">
        <v>3.8272963988242208</v>
      </c>
      <c r="N76" s="57">
        <v>1.2017105047619046</v>
      </c>
      <c r="O76" s="57">
        <v>8.7922833509700163E-2</v>
      </c>
      <c r="P76" s="57">
        <v>3.4013368018812454E-2</v>
      </c>
      <c r="Q76" s="57"/>
      <c r="R76" s="57">
        <v>1.2768549441504996E-2</v>
      </c>
      <c r="S76" s="57"/>
      <c r="T76" s="57">
        <v>7.9151223985890647E-3</v>
      </c>
      <c r="U76" s="57">
        <v>2.5279247501469806</v>
      </c>
      <c r="V76" s="57">
        <f t="shared" si="45"/>
        <v>99.238641039035855</v>
      </c>
      <c r="W76" s="57"/>
      <c r="X76" s="96" t="str">
        <f t="shared" si="46"/>
        <v>dacite</v>
      </c>
      <c r="Y76" s="57">
        <f t="shared" si="47"/>
        <v>68.570887021355503</v>
      </c>
      <c r="Z76" s="57">
        <f t="shared" si="48"/>
        <v>0.51914496572710789</v>
      </c>
      <c r="AA76" s="57">
        <f t="shared" si="49"/>
        <v>14.768874674217424</v>
      </c>
      <c r="AB76" s="57">
        <f t="shared" si="50"/>
        <v>5.165013462914458</v>
      </c>
      <c r="AC76" s="57">
        <f t="shared" si="51"/>
        <v>0.11672847157773182</v>
      </c>
      <c r="AD76" s="57">
        <f t="shared" si="52"/>
        <v>1.2300617703007224</v>
      </c>
      <c r="AE76" s="57">
        <f t="shared" si="53"/>
        <v>4.2817676886591993</v>
      </c>
      <c r="AF76" s="57">
        <f t="shared" si="54"/>
        <v>3.957468774599429</v>
      </c>
      <c r="AG76" s="57">
        <f t="shared" si="55"/>
        <v>1.242582570862387</v>
      </c>
      <c r="AH76" s="57">
        <f t="shared" si="56"/>
        <v>9.0913227492868495E-2</v>
      </c>
      <c r="AI76" s="57">
        <f t="shared" si="57"/>
        <v>3.5170216211830772E-2</v>
      </c>
      <c r="AJ76" s="57">
        <f t="shared" si="58"/>
        <v>1.3202827909332712E-2</v>
      </c>
      <c r="AK76" s="57">
        <f t="shared" si="59"/>
        <v>0</v>
      </c>
      <c r="AL76" s="57">
        <f t="shared" si="60"/>
        <v>8.1843281720150353E-3</v>
      </c>
      <c r="AM76" s="112">
        <f t="shared" si="61"/>
        <v>100.00000000000001</v>
      </c>
      <c r="AO76" s="57">
        <f t="shared" si="62"/>
        <v>68.570887021355503</v>
      </c>
      <c r="AP76" s="57">
        <f t="shared" si="63"/>
        <v>1.242582570862387</v>
      </c>
      <c r="AQ76" s="57">
        <f t="shared" si="64"/>
        <v>5.2000513454618158</v>
      </c>
      <c r="AR76" s="57">
        <f t="shared" si="65"/>
        <v>0.8076548397879757</v>
      </c>
      <c r="AS76" s="57">
        <f t="shared" si="66"/>
        <v>0.94430629446263603</v>
      </c>
      <c r="AT76" s="57">
        <f t="shared" si="67"/>
        <v>1.8801481859231801</v>
      </c>
      <c r="AU76" s="99">
        <f t="shared" si="68"/>
        <v>0.91828365680261648</v>
      </c>
      <c r="AV76" s="57">
        <f t="shared" si="69"/>
        <v>3.1848738807376278</v>
      </c>
      <c r="AW76" s="57">
        <v>11.573938354928863</v>
      </c>
      <c r="AX76" s="57">
        <v>32.53921982886542</v>
      </c>
      <c r="AY76" s="57">
        <v>55.88684181620571</v>
      </c>
      <c r="AZ76" s="57"/>
      <c r="BA76" s="57">
        <v>10.06538505493214</v>
      </c>
      <c r="BB76" s="57">
        <v>41.332093907392</v>
      </c>
      <c r="BC76" s="57">
        <v>48.602521037675849</v>
      </c>
    </row>
    <row r="77" spans="1:55" x14ac:dyDescent="0.25">
      <c r="A77" s="113" t="s">
        <v>475</v>
      </c>
      <c r="B77" s="59" t="s">
        <v>39</v>
      </c>
      <c r="C77" s="114" t="s">
        <v>300</v>
      </c>
      <c r="D77" s="111" t="s">
        <v>27</v>
      </c>
      <c r="E77" s="57">
        <v>66.124490837450267</v>
      </c>
      <c r="F77" s="57">
        <v>0.53276427916903868</v>
      </c>
      <c r="G77" s="57">
        <v>14.512384338474686</v>
      </c>
      <c r="I77" s="57">
        <v>5.0796255303927191</v>
      </c>
      <c r="J77" s="57">
        <v>0.11481383955606159</v>
      </c>
      <c r="K77" s="57">
        <v>1.2085443686397279</v>
      </c>
      <c r="L77" s="57">
        <v>4.2566102047239651</v>
      </c>
      <c r="M77" s="57">
        <v>3.8896683751280632</v>
      </c>
      <c r="N77" s="57">
        <v>1.1704015490609003</v>
      </c>
      <c r="O77" s="57">
        <v>0.10069309106431427</v>
      </c>
      <c r="P77" s="57">
        <v>3.5553850996015962E-2</v>
      </c>
      <c r="Q77" s="57"/>
      <c r="R77" s="57">
        <v>1.2085147239612988E-2</v>
      </c>
      <c r="S77" s="57"/>
      <c r="T77" s="57">
        <v>5.3261605577689282E-3</v>
      </c>
      <c r="U77" s="57">
        <v>2.1627774615821562</v>
      </c>
      <c r="V77" s="57">
        <f t="shared" si="45"/>
        <v>99.205739034035304</v>
      </c>
      <c r="W77" s="57"/>
      <c r="X77" s="96" t="str">
        <f t="shared" si="46"/>
        <v>dacite</v>
      </c>
      <c r="Y77" s="57">
        <f t="shared" si="47"/>
        <v>68.139399051708793</v>
      </c>
      <c r="Z77" s="57">
        <f t="shared" si="48"/>
        <v>0.54899837199555379</v>
      </c>
      <c r="AA77" s="57">
        <f t="shared" si="49"/>
        <v>14.954597534247354</v>
      </c>
      <c r="AB77" s="57">
        <f t="shared" si="50"/>
        <v>5.2344090164645536</v>
      </c>
      <c r="AC77" s="57">
        <f t="shared" si="51"/>
        <v>0.11831238216111174</v>
      </c>
      <c r="AD77" s="57">
        <f t="shared" si="52"/>
        <v>1.2453704514545527</v>
      </c>
      <c r="AE77" s="57">
        <f t="shared" si="53"/>
        <v>4.386315231678025</v>
      </c>
      <c r="AF77" s="57">
        <f t="shared" si="54"/>
        <v>4.008192157474503</v>
      </c>
      <c r="AG77" s="57">
        <f t="shared" si="55"/>
        <v>1.2060653653764142</v>
      </c>
      <c r="AH77" s="57">
        <f t="shared" si="56"/>
        <v>0.10376135418037083</v>
      </c>
      <c r="AI77" s="57">
        <f t="shared" si="57"/>
        <v>3.6637227903922875E-2</v>
      </c>
      <c r="AJ77" s="57">
        <f t="shared" si="58"/>
        <v>1.2453399034601914E-2</v>
      </c>
      <c r="AK77" s="57">
        <f t="shared" si="59"/>
        <v>0</v>
      </c>
      <c r="AL77" s="57">
        <f t="shared" si="60"/>
        <v>5.4884563202374746E-3</v>
      </c>
      <c r="AM77" s="112">
        <f t="shared" si="61"/>
        <v>99.999999999999986</v>
      </c>
      <c r="AO77" s="57">
        <f t="shared" si="62"/>
        <v>68.139399051708793</v>
      </c>
      <c r="AP77" s="57">
        <f t="shared" si="63"/>
        <v>1.2060653653764142</v>
      </c>
      <c r="AQ77" s="57">
        <f t="shared" si="64"/>
        <v>5.2142575228509171</v>
      </c>
      <c r="AR77" s="57">
        <f t="shared" si="65"/>
        <v>0.80780666107229615</v>
      </c>
      <c r="AS77" s="57">
        <f t="shared" si="66"/>
        <v>0.94208620042006375</v>
      </c>
      <c r="AT77" s="57">
        <f t="shared" si="67"/>
        <v>1.893206986695642</v>
      </c>
      <c r="AU77" s="99">
        <f t="shared" si="68"/>
        <v>0.8279422911728922</v>
      </c>
      <c r="AV77" s="57">
        <f t="shared" si="69"/>
        <v>3.3233622924106956</v>
      </c>
      <c r="AW77" s="57">
        <v>11.115800021221339</v>
      </c>
      <c r="AX77" s="57">
        <v>32.875618039948485</v>
      </c>
      <c r="AY77" s="57">
        <v>56.008581938830176</v>
      </c>
      <c r="AZ77" s="57"/>
      <c r="BA77" s="57">
        <v>9.867815391781301</v>
      </c>
      <c r="BB77" s="57">
        <v>40.411755500759185</v>
      </c>
      <c r="BC77" s="57">
        <v>49.720429107459516</v>
      </c>
    </row>
    <row r="78" spans="1:55" x14ac:dyDescent="0.25">
      <c r="A78" s="113" t="s">
        <v>476</v>
      </c>
      <c r="B78" s="59" t="s">
        <v>39</v>
      </c>
      <c r="C78" s="114" t="s">
        <v>300</v>
      </c>
      <c r="D78" s="111" t="s">
        <v>27</v>
      </c>
      <c r="E78" s="57">
        <v>65.023744393921717</v>
      </c>
      <c r="F78" s="57">
        <v>0.50607617241379332</v>
      </c>
      <c r="G78" s="57">
        <v>14.218042127410879</v>
      </c>
      <c r="I78" s="57">
        <v>5.3930299126241996</v>
      </c>
      <c r="J78" s="57">
        <v>0.11884515341905325</v>
      </c>
      <c r="K78" s="57">
        <v>1.2970094745762719</v>
      </c>
      <c r="L78" s="57">
        <v>4.1652466408533053</v>
      </c>
      <c r="M78" s="57">
        <v>4.1604010020455897</v>
      </c>
      <c r="N78" s="57">
        <v>1.2178379888953834</v>
      </c>
      <c r="O78" s="57">
        <v>9.7459864406779728E-2</v>
      </c>
      <c r="P78" s="57">
        <v>3.2688523085914682E-2</v>
      </c>
      <c r="Q78" s="57"/>
      <c r="R78" s="57">
        <v>1.3159426358854477E-2</v>
      </c>
      <c r="S78" s="57">
        <v>7.2782276446522543E-3</v>
      </c>
      <c r="T78" s="57">
        <v>5.5588074225599096E-3</v>
      </c>
      <c r="U78" s="57">
        <v>3.2729398012857498</v>
      </c>
      <c r="V78" s="57">
        <f t="shared" si="45"/>
        <v>99.529317516364713</v>
      </c>
      <c r="W78" s="57"/>
      <c r="X78" s="96" t="str">
        <f t="shared" si="46"/>
        <v>dacite</v>
      </c>
      <c r="Y78" s="57">
        <f t="shared" si="47"/>
        <v>67.557769101425009</v>
      </c>
      <c r="Z78" s="57">
        <f t="shared" si="48"/>
        <v>0.52579834524048041</v>
      </c>
      <c r="AA78" s="57">
        <f t="shared" si="49"/>
        <v>14.772130028361563</v>
      </c>
      <c r="AB78" s="57">
        <f t="shared" si="50"/>
        <v>5.6032003845690843</v>
      </c>
      <c r="AC78" s="57">
        <f t="shared" si="51"/>
        <v>0.12347663931605815</v>
      </c>
      <c r="AD78" s="57">
        <f t="shared" si="52"/>
        <v>1.3475549189378146</v>
      </c>
      <c r="AE78" s="57">
        <f t="shared" si="53"/>
        <v>4.3275694661404023</v>
      </c>
      <c r="AF78" s="57">
        <f t="shared" si="54"/>
        <v>4.3225349891078686</v>
      </c>
      <c r="AG78" s="57">
        <f t="shared" si="55"/>
        <v>1.265298060325621</v>
      </c>
      <c r="AH78" s="57">
        <f t="shared" si="56"/>
        <v>0.10125794934788297</v>
      </c>
      <c r="AI78" s="57">
        <f t="shared" si="57"/>
        <v>3.3962419658983195E-2</v>
      </c>
      <c r="AJ78" s="57">
        <f t="shared" si="58"/>
        <v>1.3672259199238007E-2</v>
      </c>
      <c r="AK78" s="57">
        <f t="shared" si="59"/>
        <v>7.5618657041071381E-3</v>
      </c>
      <c r="AL78" s="57">
        <f t="shared" si="60"/>
        <v>5.7754383699824986E-3</v>
      </c>
      <c r="AM78" s="112">
        <f t="shared" si="61"/>
        <v>100.00756186570406</v>
      </c>
      <c r="AO78" s="57">
        <f t="shared" si="62"/>
        <v>67.557769101425009</v>
      </c>
      <c r="AP78" s="57">
        <f t="shared" si="63"/>
        <v>1.265298060325621</v>
      </c>
      <c r="AQ78" s="57">
        <f t="shared" si="64"/>
        <v>5.58783304943349</v>
      </c>
      <c r="AR78" s="57">
        <f t="shared" si="65"/>
        <v>0.80612827525982311</v>
      </c>
      <c r="AS78" s="57">
        <f t="shared" si="66"/>
        <v>0.9035864567773253</v>
      </c>
      <c r="AT78" s="57">
        <f t="shared" si="67"/>
        <v>1.7419342269421791</v>
      </c>
      <c r="AU78" s="99">
        <f t="shared" si="68"/>
        <v>1.2602635832930877</v>
      </c>
      <c r="AV78" s="57">
        <f t="shared" si="69"/>
        <v>3.4162187745672163</v>
      </c>
      <c r="AW78" s="57">
        <v>11.158538438517807</v>
      </c>
      <c r="AX78" s="57">
        <v>31.046609948948635</v>
      </c>
      <c r="AY78" s="57">
        <v>57.794851612533556</v>
      </c>
      <c r="AZ78" s="57"/>
      <c r="BA78" s="57">
        <v>10.39594478794748</v>
      </c>
      <c r="BB78" s="57">
        <v>35.759002860256786</v>
      </c>
      <c r="BC78" s="57">
        <v>53.845052351795729</v>
      </c>
    </row>
    <row r="79" spans="1:55" x14ac:dyDescent="0.25">
      <c r="A79" s="113" t="s">
        <v>477</v>
      </c>
      <c r="B79" s="102" t="s">
        <v>39</v>
      </c>
      <c r="C79" s="114" t="s">
        <v>305</v>
      </c>
      <c r="D79" s="111" t="s">
        <v>27</v>
      </c>
      <c r="E79" s="57">
        <v>65.86829722801167</v>
      </c>
      <c r="F79" s="57">
        <v>0.55517856606919547</v>
      </c>
      <c r="G79" s="57">
        <v>14.481217969987492</v>
      </c>
      <c r="I79" s="57">
        <v>5.3133909587328052</v>
      </c>
      <c r="J79" s="57">
        <v>0.11862698207586492</v>
      </c>
      <c r="K79" s="57">
        <v>1.2568785660691955</v>
      </c>
      <c r="L79" s="57">
        <v>4.2200668945393902</v>
      </c>
      <c r="M79" s="57">
        <v>3.8166259566486032</v>
      </c>
      <c r="N79" s="57">
        <v>1.1406110587744891</v>
      </c>
      <c r="O79" s="57">
        <v>7.5298445185493931E-2</v>
      </c>
      <c r="P79" s="57">
        <v>3.683510629428928E-2</v>
      </c>
      <c r="Q79" s="57"/>
      <c r="R79" s="57">
        <v>1.2626115047936638E-2</v>
      </c>
      <c r="S79" s="57">
        <v>6.191183826594413E-3</v>
      </c>
      <c r="T79" s="57">
        <v>5.674439349729052E-3</v>
      </c>
      <c r="U79" s="57">
        <v>2.5010421008753845</v>
      </c>
      <c r="V79" s="57">
        <f t="shared" si="45"/>
        <v>99.408561571488164</v>
      </c>
      <c r="W79" s="57"/>
      <c r="X79" s="96" t="str">
        <f t="shared" si="46"/>
        <v>dacite</v>
      </c>
      <c r="Y79" s="57">
        <f t="shared" si="47"/>
        <v>67.974607151998882</v>
      </c>
      <c r="Z79" s="57">
        <f t="shared" si="48"/>
        <v>0.57293184302500599</v>
      </c>
      <c r="AA79" s="57">
        <f t="shared" si="49"/>
        <v>14.944292535525754</v>
      </c>
      <c r="AB79" s="57">
        <f t="shared" si="50"/>
        <v>5.4833004383670136</v>
      </c>
      <c r="AC79" s="57">
        <f t="shared" si="51"/>
        <v>0.1224203880103482</v>
      </c>
      <c r="AD79" s="57">
        <f t="shared" si="52"/>
        <v>1.2970705234807274</v>
      </c>
      <c r="AE79" s="57">
        <f t="shared" si="53"/>
        <v>4.3550144968599511</v>
      </c>
      <c r="AF79" s="57">
        <f t="shared" si="54"/>
        <v>3.9386724868755514</v>
      </c>
      <c r="AG79" s="57">
        <f t="shared" si="55"/>
        <v>1.1770850605873759</v>
      </c>
      <c r="AH79" s="57">
        <f t="shared" si="56"/>
        <v>7.7706308589127887E-2</v>
      </c>
      <c r="AI79" s="57">
        <f t="shared" si="57"/>
        <v>3.8013004512459564E-2</v>
      </c>
      <c r="AJ79" s="57">
        <f t="shared" si="58"/>
        <v>1.3029867878145878E-2</v>
      </c>
      <c r="AK79" s="57">
        <f t="shared" si="59"/>
        <v>6.3891630136082107E-3</v>
      </c>
      <c r="AL79" s="57">
        <f t="shared" si="60"/>
        <v>5.8558942896377621E-3</v>
      </c>
      <c r="AM79" s="112">
        <f t="shared" si="61"/>
        <v>100.00638916301358</v>
      </c>
      <c r="AO79" s="57">
        <f t="shared" si="62"/>
        <v>67.974607151998882</v>
      </c>
      <c r="AP79" s="57">
        <f t="shared" si="63"/>
        <v>1.1770850605873759</v>
      </c>
      <c r="AQ79" s="57">
        <f t="shared" si="64"/>
        <v>5.1157575474629269</v>
      </c>
      <c r="AR79" s="57">
        <f t="shared" si="65"/>
        <v>0.80870212990127344</v>
      </c>
      <c r="AS79" s="57">
        <f t="shared" si="66"/>
        <v>0.95361037590036402</v>
      </c>
      <c r="AT79" s="57">
        <f t="shared" si="67"/>
        <v>1.9274622999028856</v>
      </c>
      <c r="AU79" s="99">
        <f t="shared" si="68"/>
        <v>0.76074305060297576</v>
      </c>
      <c r="AV79" s="57">
        <f t="shared" si="69"/>
        <v>3.3461239282997259</v>
      </c>
      <c r="AW79" s="57">
        <v>10.982242523819723</v>
      </c>
      <c r="AX79" s="57">
        <v>33.303131950981367</v>
      </c>
      <c r="AY79" s="57">
        <v>55.714625525198898</v>
      </c>
      <c r="AZ79" s="57"/>
      <c r="BA79" s="57">
        <v>9.7262453414388315</v>
      </c>
      <c r="BB79" s="57">
        <v>40.930998314477158</v>
      </c>
      <c r="BC79" s="57">
        <v>49.342756344084009</v>
      </c>
    </row>
    <row r="80" spans="1:55" x14ac:dyDescent="0.25">
      <c r="A80" s="113" t="s">
        <v>478</v>
      </c>
      <c r="B80" s="102" t="s">
        <v>39</v>
      </c>
      <c r="C80" s="114" t="s">
        <v>305</v>
      </c>
      <c r="D80" s="111" t="s">
        <v>27</v>
      </c>
      <c r="E80" s="57">
        <v>65.62083136705175</v>
      </c>
      <c r="F80" s="57">
        <v>0.52278518767148474</v>
      </c>
      <c r="G80" s="57">
        <v>14.464211719235356</v>
      </c>
      <c r="I80" s="57">
        <v>5.5217110206781674</v>
      </c>
      <c r="J80" s="57">
        <v>0.11908247074447269</v>
      </c>
      <c r="K80" s="57">
        <v>1.1518126841336955</v>
      </c>
      <c r="L80" s="57">
        <v>4.2278841390607305</v>
      </c>
      <c r="M80" s="57">
        <v>3.8785213887770347</v>
      </c>
      <c r="N80" s="57">
        <v>1.154330559641813</v>
      </c>
      <c r="O80" s="57">
        <v>0.10257082498207674</v>
      </c>
      <c r="P80" s="57">
        <v>3.5852139705226632E-2</v>
      </c>
      <c r="Q80" s="57"/>
      <c r="R80" s="57">
        <v>1.1736710535846438E-2</v>
      </c>
      <c r="S80" s="57">
        <v>6.3799554707678063E-3</v>
      </c>
      <c r="T80" s="57">
        <v>5.8783866444495824E-3</v>
      </c>
      <c r="U80" s="57">
        <v>2.6364477335800363</v>
      </c>
      <c r="V80" s="57">
        <f t="shared" si="45"/>
        <v>99.460036287912914</v>
      </c>
      <c r="W80" s="57"/>
      <c r="X80" s="96" t="str">
        <f t="shared" si="46"/>
        <v>dacite</v>
      </c>
      <c r="Y80" s="57">
        <f t="shared" si="47"/>
        <v>67.778065817756897</v>
      </c>
      <c r="Z80" s="57">
        <f t="shared" si="48"/>
        <v>0.53997134934711288</v>
      </c>
      <c r="AA80" s="57">
        <f t="shared" si="49"/>
        <v>14.939711574586084</v>
      </c>
      <c r="AB80" s="57">
        <f t="shared" si="50"/>
        <v>5.7032330311814672</v>
      </c>
      <c r="AC80" s="57">
        <f t="shared" si="51"/>
        <v>0.12299721554446083</v>
      </c>
      <c r="AD80" s="57">
        <f t="shared" si="52"/>
        <v>1.1896776418187631</v>
      </c>
      <c r="AE80" s="57">
        <f t="shared" si="53"/>
        <v>4.3668725841682869</v>
      </c>
      <c r="AF80" s="57">
        <f t="shared" si="54"/>
        <v>4.0060248016927629</v>
      </c>
      <c r="AG80" s="57">
        <f t="shared" si="55"/>
        <v>1.1922782905511073</v>
      </c>
      <c r="AH80" s="57">
        <f t="shared" si="56"/>
        <v>0.10594276210446565</v>
      </c>
      <c r="AI80" s="57">
        <f t="shared" si="57"/>
        <v>3.7030751272504672E-2</v>
      </c>
      <c r="AJ80" s="57">
        <f t="shared" si="58"/>
        <v>1.2122545883836171E-2</v>
      </c>
      <c r="AK80" s="57">
        <f t="shared" si="59"/>
        <v>6.5896916086494051E-3</v>
      </c>
      <c r="AL80" s="57">
        <f t="shared" si="60"/>
        <v>6.0716340922461493E-3</v>
      </c>
      <c r="AM80" s="112">
        <f t="shared" si="61"/>
        <v>100.00658969160865</v>
      </c>
      <c r="AO80" s="57">
        <f t="shared" si="62"/>
        <v>67.778065817756897</v>
      </c>
      <c r="AP80" s="57">
        <f t="shared" si="63"/>
        <v>1.1922782905511073</v>
      </c>
      <c r="AQ80" s="57">
        <f t="shared" si="64"/>
        <v>5.1983030922438704</v>
      </c>
      <c r="AR80" s="57">
        <f t="shared" si="65"/>
        <v>0.82740562031671594</v>
      </c>
      <c r="AS80" s="57">
        <f t="shared" si="66"/>
        <v>0.94435125584770296</v>
      </c>
      <c r="AT80" s="57">
        <f t="shared" si="67"/>
        <v>1.8957595964481029</v>
      </c>
      <c r="AU80" s="99">
        <f t="shared" si="68"/>
        <v>0.8314305080755835</v>
      </c>
      <c r="AV80" s="57">
        <f t="shared" si="69"/>
        <v>3.3599746245828701</v>
      </c>
      <c r="AW80" s="57">
        <v>11.025103284711074</v>
      </c>
      <c r="AX80" s="57">
        <v>32.811310854268939</v>
      </c>
      <c r="AY80" s="57">
        <v>56.163585861019989</v>
      </c>
      <c r="AZ80" s="57"/>
      <c r="BA80" s="57">
        <v>9.8581889140011594</v>
      </c>
      <c r="BB80" s="57">
        <v>39.922667989765309</v>
      </c>
      <c r="BC80" s="57">
        <v>50.219143096233516</v>
      </c>
    </row>
    <row r="81" spans="1:55" x14ac:dyDescent="0.25">
      <c r="AV81" s="57"/>
      <c r="AW81" s="57"/>
      <c r="AX81" s="57"/>
      <c r="AY81" s="57"/>
      <c r="AZ81" s="57"/>
      <c r="BA81" s="57"/>
      <c r="BB81" s="57"/>
      <c r="BC81" s="57"/>
    </row>
    <row r="82" spans="1:55" x14ac:dyDescent="0.25">
      <c r="A82" s="96" t="s">
        <v>479</v>
      </c>
      <c r="B82" s="96" t="s">
        <v>39</v>
      </c>
      <c r="C82" s="102" t="s">
        <v>306</v>
      </c>
      <c r="D82" s="100" t="s">
        <v>27</v>
      </c>
      <c r="E82" s="57">
        <v>66.31</v>
      </c>
      <c r="F82" s="57">
        <v>0.51</v>
      </c>
      <c r="G82" s="57">
        <v>14.48</v>
      </c>
      <c r="H82" s="57"/>
      <c r="I82" s="57">
        <v>3.6576576576576572</v>
      </c>
      <c r="J82" s="57">
        <v>0.11</v>
      </c>
      <c r="K82" s="57">
        <v>1.18</v>
      </c>
      <c r="L82" s="57">
        <v>4.18</v>
      </c>
      <c r="M82" s="57">
        <v>3.73</v>
      </c>
      <c r="N82" s="57">
        <v>1.31</v>
      </c>
      <c r="O82" s="57">
        <v>0.09</v>
      </c>
      <c r="P82" s="57">
        <v>0.03</v>
      </c>
      <c r="Q82" s="57"/>
      <c r="R82" s="57">
        <v>0.01</v>
      </c>
      <c r="S82" s="57"/>
      <c r="T82" s="57">
        <v>0.01</v>
      </c>
      <c r="U82" s="57">
        <v>3.55</v>
      </c>
      <c r="V82" s="57">
        <f t="shared" si="45"/>
        <v>99.157657657657694</v>
      </c>
      <c r="W82" s="57"/>
      <c r="X82" s="96" t="str">
        <f t="shared" ref="X82:X87" si="70">D82</f>
        <v>dacite</v>
      </c>
      <c r="Y82" s="57">
        <f t="shared" ref="Y82:AA87" si="71">100*E82/(SUM($E82:$G82)+$H82/1.11+SUM($I82:$P82)+$R82+$T82)</f>
        <v>69.356369170172755</v>
      </c>
      <c r="Z82" s="57">
        <f t="shared" si="71"/>
        <v>0.53343007505335704</v>
      </c>
      <c r="AA82" s="57">
        <f t="shared" si="71"/>
        <v>15.145230366220803</v>
      </c>
      <c r="AB82" s="57">
        <f t="shared" ref="AB82:AB87" si="72">100*(H82/1.11+I82)/(SUM($E82:$G82)+$H82/1.11+SUM($I82:$P82)+$R82+$T82)</f>
        <v>3.8256952918506077</v>
      </c>
      <c r="AC82" s="57">
        <f t="shared" ref="AC82:AF87" si="73">100*J82/(SUM($E82:$G82)+$H82/1.11+SUM($I82:$P82)+$R82+$T82)</f>
        <v>0.11505354559974366</v>
      </c>
      <c r="AD82" s="57">
        <f t="shared" si="73"/>
        <v>1.2342107618881593</v>
      </c>
      <c r="AE82" s="57">
        <f t="shared" si="73"/>
        <v>4.3720347327902598</v>
      </c>
      <c r="AF82" s="57">
        <f t="shared" si="73"/>
        <v>3.9013611371549444</v>
      </c>
      <c r="AG82" s="57" t="s">
        <v>122</v>
      </c>
      <c r="AH82" s="57">
        <f t="shared" ref="AH82:AI87" si="74">100*O82/(SUM($E82:$G82)+$H82/1.11+SUM($I82:$P82)+$R82+$T82)</f>
        <v>9.4134719127063005E-2</v>
      </c>
      <c r="AI82" s="57">
        <f t="shared" si="74"/>
        <v>3.1378239709020997E-2</v>
      </c>
      <c r="AJ82" s="57">
        <f t="shared" ref="AJ82:AL87" si="75">100*R82/(SUM($E82:$G82)+$H82/1.11+SUM($I82:$P82)+$R82+$T82)</f>
        <v>1.0459413236340333E-2</v>
      </c>
      <c r="AK82" s="57">
        <f t="shared" si="75"/>
        <v>0</v>
      </c>
      <c r="AL82" s="57">
        <f t="shared" si="75"/>
        <v>1.0459413236340333E-2</v>
      </c>
      <c r="AM82" s="112">
        <f t="shared" ref="AM82:AM87" si="76">SUM(Y82:AL82)</f>
        <v>98.629816866039434</v>
      </c>
      <c r="AO82" s="57">
        <f t="shared" ref="AO82:AO87" si="77">Y82</f>
        <v>69.356369170172755</v>
      </c>
      <c r="AP82" s="57" t="str">
        <f t="shared" ref="AP82:AP87" si="78">AG82</f>
        <v xml:space="preserve"> </v>
      </c>
      <c r="AQ82" s="57"/>
      <c r="AR82" s="57"/>
      <c r="AS82" s="57"/>
      <c r="AT82" s="57"/>
      <c r="AU82" s="99"/>
      <c r="AV82" s="57"/>
      <c r="AW82" s="57">
        <v>12.627505152269478</v>
      </c>
      <c r="AX82" s="57">
        <v>32.860602992415046</v>
      </c>
      <c r="AY82" s="57">
        <v>54.51189185531549</v>
      </c>
      <c r="AZ82" s="57"/>
      <c r="BA82" s="57">
        <v>10.794635678189305</v>
      </c>
      <c r="BB82" s="57">
        <v>42.605817886367049</v>
      </c>
      <c r="BC82" s="57">
        <v>46.599546435443656</v>
      </c>
    </row>
    <row r="83" spans="1:55" x14ac:dyDescent="0.25">
      <c r="A83" s="96" t="s">
        <v>480</v>
      </c>
      <c r="B83" s="96" t="s">
        <v>39</v>
      </c>
      <c r="C83" s="102" t="s">
        <v>306</v>
      </c>
      <c r="D83" s="100" t="s">
        <v>27</v>
      </c>
      <c r="E83" s="57">
        <v>66.88</v>
      </c>
      <c r="F83" s="57">
        <v>0.5</v>
      </c>
      <c r="G83" s="57">
        <v>14.37</v>
      </c>
      <c r="H83" s="57"/>
      <c r="I83" s="57">
        <v>3.621621621621621</v>
      </c>
      <c r="J83" s="57">
        <v>0.11</v>
      </c>
      <c r="K83" s="57">
        <v>1.07</v>
      </c>
      <c r="L83" s="57">
        <v>4.0599999999999996</v>
      </c>
      <c r="M83" s="57">
        <v>3.75</v>
      </c>
      <c r="N83" s="57">
        <v>1.2</v>
      </c>
      <c r="O83" s="57">
        <v>0.09</v>
      </c>
      <c r="P83" s="57">
        <v>0.03</v>
      </c>
      <c r="Q83" s="57"/>
      <c r="R83" s="57">
        <v>0.01</v>
      </c>
      <c r="S83" s="57"/>
      <c r="T83" s="57">
        <v>0.01</v>
      </c>
      <c r="U83" s="57">
        <v>3.64</v>
      </c>
      <c r="V83" s="57">
        <f t="shared" si="45"/>
        <v>99.341621621621627</v>
      </c>
      <c r="W83" s="57"/>
      <c r="X83" s="96" t="str">
        <f t="shared" si="70"/>
        <v>dacite</v>
      </c>
      <c r="Y83" s="57">
        <f t="shared" si="71"/>
        <v>69.883873299896067</v>
      </c>
      <c r="Z83" s="57">
        <f t="shared" si="71"/>
        <v>0.52245718675161534</v>
      </c>
      <c r="AA83" s="57">
        <f t="shared" si="71"/>
        <v>15.015419547241425</v>
      </c>
      <c r="AB83" s="57">
        <f t="shared" si="72"/>
        <v>3.7842844878225104</v>
      </c>
      <c r="AC83" s="57">
        <f t="shared" si="73"/>
        <v>0.11494058108535538</v>
      </c>
      <c r="AD83" s="57">
        <f t="shared" si="73"/>
        <v>1.1180583796484569</v>
      </c>
      <c r="AE83" s="57">
        <f t="shared" si="73"/>
        <v>4.2423523564231163</v>
      </c>
      <c r="AF83" s="57">
        <f t="shared" si="73"/>
        <v>3.9184289006371151</v>
      </c>
      <c r="AG83" s="57">
        <f>100*N83/(SUM($E83:$G83)+$H83/1.11+SUM($I83:$P83)+$R83+$T83)</f>
        <v>1.2538972482038768</v>
      </c>
      <c r="AH83" s="57">
        <f t="shared" si="74"/>
        <v>9.4042293615290762E-2</v>
      </c>
      <c r="AI83" s="57">
        <f t="shared" si="74"/>
        <v>3.1347431205096921E-2</v>
      </c>
      <c r="AJ83" s="57">
        <f t="shared" si="75"/>
        <v>1.0449143735032307E-2</v>
      </c>
      <c r="AK83" s="57">
        <f t="shared" si="75"/>
        <v>0</v>
      </c>
      <c r="AL83" s="57">
        <f t="shared" si="75"/>
        <v>1.0449143735032307E-2</v>
      </c>
      <c r="AM83" s="112">
        <f t="shared" si="76"/>
        <v>99.999999999999943</v>
      </c>
      <c r="AO83" s="57">
        <f t="shared" si="77"/>
        <v>69.883873299896067</v>
      </c>
      <c r="AP83" s="57">
        <f t="shared" si="78"/>
        <v>1.2538972482038768</v>
      </c>
      <c r="AQ83" s="57">
        <f>AF83+AG83</f>
        <v>5.172326148840992</v>
      </c>
      <c r="AR83" s="57">
        <f>AB83/(AB83+AD83)</f>
        <v>0.77193386715824641</v>
      </c>
      <c r="AS83" s="57">
        <f>(AA83/AA$4)/(AE83/AE$4+AF83/AF$4+AG83/AG$4)</f>
        <v>0.96772017598379922</v>
      </c>
      <c r="AT83" s="57">
        <f>(AA83/AA$4)/(AF83/AF$4+AG83/AG$4)</f>
        <v>1.9242669167335753</v>
      </c>
      <c r="AU83" s="99">
        <f>AF83+AG83-AE83</f>
        <v>0.9299737924178757</v>
      </c>
      <c r="AV83" s="57">
        <f t="shared" ref="AV83:AV85" si="79">AF83/AG83</f>
        <v>3.125</v>
      </c>
      <c r="AW83" s="57">
        <v>11.771875887176396</v>
      </c>
      <c r="AX83" s="57">
        <v>32.454115373177387</v>
      </c>
      <c r="AY83" s="57">
        <v>55.77400873964622</v>
      </c>
      <c r="AZ83" s="57"/>
      <c r="BA83" s="57">
        <v>9.7446537037767129</v>
      </c>
      <c r="BB83" s="57">
        <v>44.086120078732819</v>
      </c>
      <c r="BC83" s="57">
        <v>46.169226217490468</v>
      </c>
    </row>
    <row r="84" spans="1:55" x14ac:dyDescent="0.25">
      <c r="A84" s="96" t="s">
        <v>481</v>
      </c>
      <c r="B84" s="96" t="s">
        <v>39</v>
      </c>
      <c r="C84" s="102" t="s">
        <v>306</v>
      </c>
      <c r="D84" s="100" t="s">
        <v>27</v>
      </c>
      <c r="E84" s="57">
        <v>66.98</v>
      </c>
      <c r="F84" s="57">
        <v>0.52</v>
      </c>
      <c r="G84" s="57">
        <v>13.88</v>
      </c>
      <c r="H84" s="57"/>
      <c r="I84" s="57">
        <v>3.765765765765765</v>
      </c>
      <c r="J84" s="57">
        <v>0.11</v>
      </c>
      <c r="K84" s="57">
        <v>1.1299999999999999</v>
      </c>
      <c r="L84" s="57">
        <v>3.92</v>
      </c>
      <c r="M84" s="57">
        <v>3.74</v>
      </c>
      <c r="N84" s="57">
        <v>1.21</v>
      </c>
      <c r="O84" s="57">
        <v>0.1</v>
      </c>
      <c r="P84" s="57">
        <v>0.04</v>
      </c>
      <c r="Q84" s="57"/>
      <c r="R84" s="57">
        <v>0.01</v>
      </c>
      <c r="S84" s="57"/>
      <c r="T84" s="57">
        <v>0.01</v>
      </c>
      <c r="U84" s="57">
        <v>3.65</v>
      </c>
      <c r="V84" s="57">
        <f t="shared" si="45"/>
        <v>99.065765765765761</v>
      </c>
      <c r="W84" s="57"/>
      <c r="X84" s="96" t="str">
        <f t="shared" si="70"/>
        <v>dacite</v>
      </c>
      <c r="Y84" s="57">
        <f t="shared" si="71"/>
        <v>70.198042705466349</v>
      </c>
      <c r="Z84" s="57">
        <f t="shared" si="71"/>
        <v>0.54498331153840707</v>
      </c>
      <c r="AA84" s="57">
        <f t="shared" si="71"/>
        <v>14.546862238755942</v>
      </c>
      <c r="AB84" s="57">
        <f t="shared" si="72"/>
        <v>3.9466913413557534</v>
      </c>
      <c r="AC84" s="57">
        <f t="shared" si="73"/>
        <v>0.11528493128697072</v>
      </c>
      <c r="AD84" s="57">
        <f t="shared" si="73"/>
        <v>1.1842906577661536</v>
      </c>
      <c r="AE84" s="57">
        <f t="shared" si="73"/>
        <v>4.108335733135684</v>
      </c>
      <c r="AF84" s="57">
        <f t="shared" si="73"/>
        <v>3.9196876637570046</v>
      </c>
      <c r="AG84" s="57">
        <f>100*N84/(SUM($E84:$G84)+$H84/1.11+SUM($I84:$P84)+$R84+$T84)</f>
        <v>1.2681342441566779</v>
      </c>
      <c r="AH84" s="57">
        <f t="shared" si="74"/>
        <v>0.1048044829881552</v>
      </c>
      <c r="AI84" s="57">
        <f t="shared" si="74"/>
        <v>4.1921793195262083E-2</v>
      </c>
      <c r="AJ84" s="57">
        <f t="shared" si="75"/>
        <v>1.0480448298815521E-2</v>
      </c>
      <c r="AK84" s="57">
        <f t="shared" si="75"/>
        <v>0</v>
      </c>
      <c r="AL84" s="57">
        <f t="shared" si="75"/>
        <v>1.0480448298815521E-2</v>
      </c>
      <c r="AM84" s="112">
        <f t="shared" si="76"/>
        <v>100.00000000000001</v>
      </c>
      <c r="AO84" s="57">
        <f t="shared" si="77"/>
        <v>70.198042705466349</v>
      </c>
      <c r="AP84" s="57">
        <f t="shared" si="78"/>
        <v>1.2681342441566779</v>
      </c>
      <c r="AQ84" s="57">
        <f>AF84+AG84</f>
        <v>5.1878219079136825</v>
      </c>
      <c r="AR84" s="57">
        <f>AB84/(AB84+AD84)</f>
        <v>0.76918830392138815</v>
      </c>
      <c r="AS84" s="57">
        <f>(AA84/AA$4)/(AE84/AE$4+AF84/AF$4+AG84/AG$4)</f>
        <v>0.95139060142396559</v>
      </c>
      <c r="AT84" s="57">
        <f>(AA84/AA$4)/(AF84/AF$4+AG84/AG$4)</f>
        <v>1.8600531709575634</v>
      </c>
      <c r="AU84" s="99">
        <f>AF84+AG84-AE84</f>
        <v>1.0794861747779985</v>
      </c>
      <c r="AV84" s="57">
        <f t="shared" si="79"/>
        <v>3.0909090909090913</v>
      </c>
      <c r="AW84" s="57">
        <v>12.027708336123053</v>
      </c>
      <c r="AX84" s="57">
        <v>31.607840282279753</v>
      </c>
      <c r="AY84" s="57">
        <v>56.364451381597185</v>
      </c>
      <c r="AZ84" s="57"/>
      <c r="BA84" s="57">
        <v>9.7906043085631236</v>
      </c>
      <c r="BB84" s="57">
        <v>44.328499254240768</v>
      </c>
      <c r="BC84" s="57">
        <v>45.8808964371961</v>
      </c>
    </row>
    <row r="85" spans="1:55" x14ac:dyDescent="0.25">
      <c r="A85" s="96" t="s">
        <v>482</v>
      </c>
      <c r="B85" s="96" t="s">
        <v>39</v>
      </c>
      <c r="C85" s="102" t="s">
        <v>306</v>
      </c>
      <c r="D85" s="100" t="s">
        <v>27</v>
      </c>
      <c r="E85" s="57">
        <v>66.377769158608857</v>
      </c>
      <c r="F85" s="57">
        <v>0.51959558255416161</v>
      </c>
      <c r="G85" s="57">
        <v>14.290632246465215</v>
      </c>
      <c r="H85" s="57"/>
      <c r="I85" s="57">
        <v>5.0127998112884811</v>
      </c>
      <c r="J85" s="57">
        <v>0.11254390267958944</v>
      </c>
      <c r="K85" s="57">
        <v>1.1521193111744579</v>
      </c>
      <c r="L85" s="57">
        <v>4.1297493946408199</v>
      </c>
      <c r="M85" s="57">
        <v>3.8730156980615713</v>
      </c>
      <c r="N85" s="57">
        <v>1.2324852933295318</v>
      </c>
      <c r="O85" s="57">
        <v>8.9843985689851719E-2</v>
      </c>
      <c r="P85" s="57">
        <v>3.5606553819840341E-2</v>
      </c>
      <c r="Q85" s="57"/>
      <c r="R85" s="57">
        <v>1.2817965279361451E-2</v>
      </c>
      <c r="S85" s="57"/>
      <c r="T85" s="57">
        <v>5.8720271379703506E-3</v>
      </c>
      <c r="U85" s="57">
        <v>2.4515393386545625</v>
      </c>
      <c r="V85" s="57">
        <f t="shared" si="45"/>
        <v>99.29639026938429</v>
      </c>
      <c r="W85" s="57"/>
      <c r="X85" s="96" t="str">
        <f t="shared" si="70"/>
        <v>dacite</v>
      </c>
      <c r="Y85" s="57">
        <f t="shared" si="71"/>
        <v>68.540318375921643</v>
      </c>
      <c r="Z85" s="57">
        <f t="shared" si="71"/>
        <v>0.53652370524666626</v>
      </c>
      <c r="AA85" s="57">
        <f t="shared" si="71"/>
        <v>14.756212755892296</v>
      </c>
      <c r="AB85" s="57">
        <f t="shared" si="72"/>
        <v>5.1761139215072891</v>
      </c>
      <c r="AC85" s="57">
        <f t="shared" si="73"/>
        <v>0.11621051774873278</v>
      </c>
      <c r="AD85" s="57">
        <f t="shared" si="73"/>
        <v>1.1896546900552669</v>
      </c>
      <c r="AE85" s="57">
        <f t="shared" si="73"/>
        <v>4.2642942344913202</v>
      </c>
      <c r="AF85" s="57">
        <f t="shared" si="73"/>
        <v>3.9991963029937714</v>
      </c>
      <c r="AG85" s="57">
        <f>100*N85/(SUM($E85:$G85)+$H85/1.11+SUM($I85:$P85)+$R85+$T85)</f>
        <v>1.2726389492933317</v>
      </c>
      <c r="AH85" s="57">
        <f t="shared" si="74"/>
        <v>9.2771050630368057E-2</v>
      </c>
      <c r="AI85" s="57">
        <f t="shared" si="74"/>
        <v>3.6766594690004394E-2</v>
      </c>
      <c r="AJ85" s="57">
        <f t="shared" si="75"/>
        <v>1.3235567153208557E-2</v>
      </c>
      <c r="AK85" s="57">
        <f t="shared" si="75"/>
        <v>0</v>
      </c>
      <c r="AL85" s="57">
        <f t="shared" si="75"/>
        <v>6.0633343761047655E-3</v>
      </c>
      <c r="AM85" s="112">
        <f t="shared" si="76"/>
        <v>99.999999999999986</v>
      </c>
      <c r="AO85" s="57">
        <f t="shared" si="77"/>
        <v>68.540318375921643</v>
      </c>
      <c r="AP85" s="57">
        <f t="shared" si="78"/>
        <v>1.2726389492933317</v>
      </c>
      <c r="AQ85" s="57">
        <f>AF85+AG85</f>
        <v>5.2718352522871026</v>
      </c>
      <c r="AR85" s="57">
        <f>AB85/(AB85+AD85)</f>
        <v>0.81311688145647953</v>
      </c>
      <c r="AS85" s="57">
        <f>(AA85/AA$4)/(AE85/AE$4+AF85/AF$4+AG85/AG$4)</f>
        <v>0.93932812570967061</v>
      </c>
      <c r="AT85" s="57">
        <f>(AA85/AA$4)/(AF85/AF$4+AG85/AG$4)</f>
        <v>1.8546480263757907</v>
      </c>
      <c r="AU85" s="99">
        <f>AF85+AG85-AE85</f>
        <v>1.0075410177957824</v>
      </c>
      <c r="AV85" s="57">
        <f t="shared" si="79"/>
        <v>3.1424437427555056</v>
      </c>
      <c r="AW85" s="57">
        <v>11.769911062049385</v>
      </c>
      <c r="AX85" s="57">
        <v>32.154110925785552</v>
      </c>
      <c r="AY85" s="57">
        <v>56.075978012165066</v>
      </c>
      <c r="AZ85" s="57"/>
      <c r="BA85" s="57">
        <v>10.276889176418173</v>
      </c>
      <c r="BB85" s="57">
        <v>40.760411916837555</v>
      </c>
      <c r="BC85" s="57">
        <v>48.962698906744258</v>
      </c>
    </row>
    <row r="86" spans="1:55" x14ac:dyDescent="0.25">
      <c r="A86" s="96" t="s">
        <v>483</v>
      </c>
      <c r="B86" s="115" t="s">
        <v>39</v>
      </c>
      <c r="C86" s="102" t="s">
        <v>300</v>
      </c>
      <c r="D86" s="100" t="s">
        <v>27</v>
      </c>
      <c r="E86" s="57">
        <v>62.96462717808221</v>
      </c>
      <c r="F86" s="57">
        <v>0.55623747945205482</v>
      </c>
      <c r="G86" s="57">
        <v>14.364553315068495</v>
      </c>
      <c r="H86" s="57"/>
      <c r="I86" s="57">
        <v>5.3454992876712346</v>
      </c>
      <c r="J86" s="57">
        <v>0.12459353424657536</v>
      </c>
      <c r="K86" s="57">
        <v>1.6209553972602742</v>
      </c>
      <c r="L86" s="57">
        <v>4.7180981917808227</v>
      </c>
      <c r="M86" s="57">
        <v>3.5846574246575353</v>
      </c>
      <c r="N86" s="57">
        <v>1.0030408767123291</v>
      </c>
      <c r="O86" s="57">
        <v>8.9917479452054819E-2</v>
      </c>
      <c r="P86" s="57"/>
      <c r="Q86" s="57"/>
      <c r="R86" s="57"/>
      <c r="S86" s="57"/>
      <c r="T86" s="57"/>
      <c r="U86" s="57">
        <v>4.6575342465753167</v>
      </c>
      <c r="V86" s="57">
        <f t="shared" si="45"/>
        <v>99.029714410958917</v>
      </c>
      <c r="W86" s="57"/>
      <c r="X86" s="96" t="str">
        <f t="shared" si="70"/>
        <v>dacite</v>
      </c>
      <c r="Y86" s="57">
        <f t="shared" si="71"/>
        <v>66.719479266460027</v>
      </c>
      <c r="Z86" s="57">
        <f t="shared" si="71"/>
        <v>0.58940831766646085</v>
      </c>
      <c r="AA86" s="57">
        <f t="shared" si="71"/>
        <v>15.221173538692634</v>
      </c>
      <c r="AB86" s="57">
        <f t="shared" si="72"/>
        <v>5.6642744486352825</v>
      </c>
      <c r="AC86" s="57">
        <f t="shared" si="73"/>
        <v>0.13202358367640787</v>
      </c>
      <c r="AD86" s="57">
        <f t="shared" si="73"/>
        <v>1.7176199537160091</v>
      </c>
      <c r="AE86" s="57">
        <f t="shared" si="73"/>
        <v>4.9994587213758681</v>
      </c>
      <c r="AF86" s="57">
        <f t="shared" si="73"/>
        <v>3.798425996319621</v>
      </c>
      <c r="AG86" s="57">
        <f>100*N86/(SUM($E86:$G86)+$H86/1.11+SUM($I86:$P86)+$R86+$T86)</f>
        <v>1.0628565271726977</v>
      </c>
      <c r="AH86" s="57">
        <f t="shared" si="74"/>
        <v>9.5279646284986433E-2</v>
      </c>
      <c r="AI86" s="57">
        <f t="shared" si="74"/>
        <v>0</v>
      </c>
      <c r="AJ86" s="57">
        <f t="shared" si="75"/>
        <v>0</v>
      </c>
      <c r="AK86" s="57">
        <f t="shared" si="75"/>
        <v>0</v>
      </c>
      <c r="AL86" s="57">
        <f t="shared" si="75"/>
        <v>0</v>
      </c>
      <c r="AM86" s="112">
        <f t="shared" si="76"/>
        <v>100.00000000000003</v>
      </c>
      <c r="AO86" s="57">
        <f t="shared" si="77"/>
        <v>66.719479266460027</v>
      </c>
      <c r="AP86" s="57">
        <f t="shared" si="78"/>
        <v>1.0628565271726977</v>
      </c>
      <c r="AQ86" s="57">
        <f>AF86+AG86</f>
        <v>4.8612825234923189</v>
      </c>
      <c r="AR86" s="57">
        <f>AB86/(AB86+AD86)</f>
        <v>0.76731989647956622</v>
      </c>
      <c r="AS86" s="57">
        <f>(AA86/AA$4)/(AE86/AE$4+AF86/AF$4+AG86/AG$4)</f>
        <v>0.92313307207594819</v>
      </c>
      <c r="AT86" s="57">
        <f>(AA86/AA$4)/(AF86/AF$4+AG86/AG$4)</f>
        <v>2.0571930847030315</v>
      </c>
      <c r="AU86" s="99">
        <f>AF86+AG86-AE86</f>
        <v>-0.13817619788354918</v>
      </c>
      <c r="AV86" s="57">
        <f t="shared" ref="AV86:AV87" si="80">AF86/AG86</f>
        <v>3.5737899699631197</v>
      </c>
      <c r="AW86" s="57">
        <v>9.7396122356642305</v>
      </c>
      <c r="AX86" s="57">
        <v>37.48798646111306</v>
      </c>
      <c r="AY86" s="57">
        <v>52.772401303222715</v>
      </c>
      <c r="AZ86" s="57"/>
      <c r="BA86" s="57">
        <v>9.3547724942741617</v>
      </c>
      <c r="BB86" s="57">
        <v>39.958013659525136</v>
      </c>
      <c r="BC86" s="57">
        <v>50.687213846200706</v>
      </c>
    </row>
    <row r="87" spans="1:55" x14ac:dyDescent="0.25">
      <c r="A87" s="96" t="s">
        <v>484</v>
      </c>
      <c r="B87" s="96" t="s">
        <v>39</v>
      </c>
      <c r="C87" s="102" t="s">
        <v>300</v>
      </c>
      <c r="D87" s="100" t="s">
        <v>33</v>
      </c>
      <c r="E87" s="57">
        <v>61.3308823036649</v>
      </c>
      <c r="F87" s="57">
        <v>0.6618529144851657</v>
      </c>
      <c r="G87" s="57">
        <v>16.143447190226873</v>
      </c>
      <c r="H87" s="57"/>
      <c r="I87" s="57">
        <v>7.5324314136125645</v>
      </c>
      <c r="J87" s="57">
        <v>0.15880237347294937</v>
      </c>
      <c r="K87" s="57">
        <v>2.439335427574171</v>
      </c>
      <c r="L87" s="57">
        <v>6.3396367190226863</v>
      </c>
      <c r="M87" s="57">
        <v>3.6143012914485162</v>
      </c>
      <c r="N87" s="57">
        <v>0.58827155322862124</v>
      </c>
      <c r="O87" s="57">
        <v>0.16565040139616055</v>
      </c>
      <c r="P87" s="57"/>
      <c r="Q87" s="57"/>
      <c r="R87" s="57"/>
      <c r="S87" s="57"/>
      <c r="T87" s="57"/>
      <c r="U87" s="57">
        <v>0.1745200698080345</v>
      </c>
      <c r="V87" s="57">
        <f t="shared" si="45"/>
        <v>99.149131657940657</v>
      </c>
      <c r="W87" s="57"/>
      <c r="X87" s="96" t="str">
        <f t="shared" si="70"/>
        <v>andesite</v>
      </c>
      <c r="Y87" s="57">
        <f t="shared" si="71"/>
        <v>61.966277330679304</v>
      </c>
      <c r="Z87" s="57">
        <f t="shared" si="71"/>
        <v>0.66870978715164175</v>
      </c>
      <c r="AA87" s="57">
        <f t="shared" si="71"/>
        <v>16.310695168378441</v>
      </c>
      <c r="AB87" s="57">
        <f t="shared" si="72"/>
        <v>7.6104682733766129</v>
      </c>
      <c r="AC87" s="57">
        <f t="shared" si="73"/>
        <v>0.16044758441061699</v>
      </c>
      <c r="AD87" s="57">
        <f t="shared" si="73"/>
        <v>2.4646072244517456</v>
      </c>
      <c r="AE87" s="57">
        <f t="shared" si="73"/>
        <v>6.4053160879318174</v>
      </c>
      <c r="AF87" s="57">
        <f t="shared" si="73"/>
        <v>3.6517458704348007</v>
      </c>
      <c r="AG87" s="57">
        <f>100*N87/(SUM($E87:$G87)+$H87/1.11+SUM($I87:$P87)+$R87+$T87)</f>
        <v>0.59436611449067511</v>
      </c>
      <c r="AH87" s="57">
        <f t="shared" si="74"/>
        <v>0.16736655869435371</v>
      </c>
      <c r="AI87" s="57">
        <f t="shared" si="74"/>
        <v>0</v>
      </c>
      <c r="AJ87" s="57">
        <f t="shared" si="75"/>
        <v>0</v>
      </c>
      <c r="AK87" s="57">
        <f t="shared" si="75"/>
        <v>0</v>
      </c>
      <c r="AL87" s="57">
        <f t="shared" si="75"/>
        <v>0</v>
      </c>
      <c r="AM87" s="112">
        <f t="shared" si="76"/>
        <v>100</v>
      </c>
      <c r="AO87" s="57">
        <f t="shared" si="77"/>
        <v>61.966277330679304</v>
      </c>
      <c r="AP87" s="57">
        <f t="shared" si="78"/>
        <v>0.59436611449067511</v>
      </c>
      <c r="AQ87" s="57">
        <f>AF87+AG87</f>
        <v>4.2461119849254754</v>
      </c>
      <c r="AR87" s="57">
        <f>AB87/(AB87+AD87)</f>
        <v>0.75537580587034003</v>
      </c>
      <c r="AS87" s="57">
        <f>(AA87/AA$4)/(AE87/AE$4+AF87/AF$4+AG87/AG$4)</f>
        <v>0.89147820464302674</v>
      </c>
      <c r="AT87" s="57">
        <f>(AA87/AA$4)/(AF87/AF$4+AG87/AG$4)</f>
        <v>2.4525068788914375</v>
      </c>
      <c r="AU87" s="99">
        <f>AF87+AG87-AE87</f>
        <v>-2.159204103006342</v>
      </c>
      <c r="AV87" s="57">
        <f t="shared" si="80"/>
        <v>6.1439334804004746</v>
      </c>
      <c r="AW87" s="57">
        <v>5.2495147895377769</v>
      </c>
      <c r="AX87" s="57">
        <v>45.851276353977241</v>
      </c>
      <c r="AY87" s="57">
        <v>48.899208856484975</v>
      </c>
      <c r="AZ87" s="57"/>
      <c r="BA87" s="57">
        <v>6.4761481121468041</v>
      </c>
      <c r="BB87" s="57">
        <v>33.198558633601571</v>
      </c>
      <c r="BC87" s="57">
        <v>60.32529325425164</v>
      </c>
    </row>
    <row r="88" spans="1:55" x14ac:dyDescent="0.25">
      <c r="AV88" s="57"/>
      <c r="AW88" s="57"/>
      <c r="AX88" s="57"/>
      <c r="AY88" s="57"/>
      <c r="AZ88" s="57"/>
      <c r="BA88" s="57"/>
      <c r="BB88" s="57"/>
      <c r="BC88" s="57"/>
    </row>
    <row r="89" spans="1:55" x14ac:dyDescent="0.25">
      <c r="A89" s="7" t="s">
        <v>311</v>
      </c>
      <c r="AV89" s="57"/>
      <c r="AW89" s="57"/>
      <c r="AX89" s="57"/>
      <c r="AY89" s="57"/>
      <c r="AZ89" s="57"/>
      <c r="BA89" s="57"/>
      <c r="BB89" s="57"/>
      <c r="BC89" s="57"/>
    </row>
    <row r="90" spans="1:55" x14ac:dyDescent="0.25">
      <c r="A90" s="113" t="s">
        <v>485</v>
      </c>
      <c r="B90" s="96" t="s">
        <v>39</v>
      </c>
      <c r="C90" s="113" t="s">
        <v>292</v>
      </c>
      <c r="D90" s="100" t="s">
        <v>27</v>
      </c>
      <c r="E90" s="99">
        <v>66.270633907410385</v>
      </c>
      <c r="F90" s="99">
        <v>0.43518361159362562</v>
      </c>
      <c r="G90" s="99">
        <v>15.230968328247016</v>
      </c>
      <c r="I90" s="99">
        <v>4.1890990943426303</v>
      </c>
      <c r="J90" s="99">
        <v>0.13434617294820719</v>
      </c>
      <c r="K90" s="99">
        <v>1.2535689933466136</v>
      </c>
      <c r="L90" s="99">
        <v>4.3977733256175302</v>
      </c>
      <c r="M90" s="99">
        <v>4.0135359019123511</v>
      </c>
      <c r="N90" s="99">
        <v>1.1785339023107573</v>
      </c>
      <c r="O90" s="99">
        <v>9.4284305498007995E-2</v>
      </c>
      <c r="U90" s="99">
        <v>1.7928286852589428</v>
      </c>
      <c r="V90" s="57">
        <f t="shared" ref="V90:V100" si="81">SUM(E90:U90)</f>
        <v>98.990756228486077</v>
      </c>
      <c r="W90" s="57"/>
      <c r="X90" s="96" t="str">
        <f t="shared" ref="X90:X100" si="82">D90</f>
        <v>dacite</v>
      </c>
      <c r="Y90" s="57">
        <f t="shared" ref="Y90:Y100" si="83">100*E90/(SUM($E90:$G90)+$H90/1.11+SUM($I90:$P90)+$R90+$T90)</f>
        <v>68.18111824240043</v>
      </c>
      <c r="Z90" s="57">
        <f t="shared" ref="Z90:Z100" si="84">100*F90/(SUM($E90:$G90)+$H90/1.11+SUM($I90:$P90)+$R90+$T90)</f>
        <v>0.44772931130664811</v>
      </c>
      <c r="AA90" s="57">
        <f t="shared" ref="AA90:AA100" si="85">100*G90/(SUM($E90:$G90)+$H90/1.11+SUM($I90:$P90)+$R90+$T90)</f>
        <v>15.670054612505295</v>
      </c>
      <c r="AB90" s="57">
        <f t="shared" ref="AB90:AB100" si="86">100*(H90/1.11+I90)/(SUM($E90:$G90)+$H90/1.11+SUM($I90:$P90)+$R90+$T90)</f>
        <v>4.3098646238929321</v>
      </c>
      <c r="AC90" s="57">
        <f t="shared" ref="AC90:AC100" si="87">100*J90/(SUM($E90:$G90)+$H90/1.11+SUM($I90:$P90)+$R90+$T90)</f>
        <v>0.13821917436301204</v>
      </c>
      <c r="AD90" s="57">
        <f t="shared" ref="AD90:AD100" si="88">100*K90/(SUM($E90:$G90)+$H90/1.11+SUM($I90:$P90)+$R90+$T90)</f>
        <v>1.2897075328988987</v>
      </c>
      <c r="AE90" s="57">
        <f t="shared" ref="AE90:AE100" si="89">100*L90/(SUM($E90:$G90)+$H90/1.11+SUM($I90:$P90)+$R90+$T90)</f>
        <v>4.5245546245435078</v>
      </c>
      <c r="AF90" s="57">
        <f t="shared" ref="AF90:AF100" si="90">100*M90/(SUM($E90:$G90)+$H90/1.11+SUM($I90:$P90)+$R90+$T90)</f>
        <v>4.1292402043525049</v>
      </c>
      <c r="AG90" s="57">
        <f t="shared" ref="AG90:AG100" si="91">100*N90/(SUM($E90:$G90)+$H90/1.11+SUM($I90:$P90)+$R90+$T90)</f>
        <v>1.2125092911951485</v>
      </c>
      <c r="AH90" s="57">
        <f t="shared" ref="AH90:AH100" si="92">100*O90/(SUM($E90:$G90)+$H90/1.11+SUM($I90:$P90)+$R90+$T90)</f>
        <v>9.7002382541620191E-2</v>
      </c>
      <c r="AI90" s="57">
        <f t="shared" ref="AI90:AI100" si="93">100*P90/(SUM($E90:$G90)+$H90/1.11+SUM($I90:$P90)+$R90+$T90)</f>
        <v>0</v>
      </c>
      <c r="AJ90" s="57">
        <f t="shared" ref="AJ90:AJ100" si="94">100*R90/(SUM($E90:$G90)+$H90/1.11+SUM($I90:$P90)+$R90+$T90)</f>
        <v>0</v>
      </c>
      <c r="AK90" s="57">
        <f t="shared" ref="AK90:AK100" si="95">100*S90/(SUM($E90:$G90)+$H90/1.11+SUM($I90:$P90)+$R90+$T90)</f>
        <v>0</v>
      </c>
      <c r="AL90" s="57">
        <f t="shared" ref="AL90:AL100" si="96">100*T90/(SUM($E90:$G90)+$H90/1.11+SUM($I90:$P90)+$R90+$T90)</f>
        <v>0</v>
      </c>
      <c r="AM90" s="112">
        <f t="shared" ref="AM90:AM100" si="97">SUM(Y90:AL90)</f>
        <v>100</v>
      </c>
      <c r="AO90" s="57">
        <f t="shared" ref="AO90:AO100" si="98">Y90</f>
        <v>68.18111824240043</v>
      </c>
      <c r="AP90" s="57">
        <f t="shared" ref="AP90:AP100" si="99">AG90</f>
        <v>1.2125092911951485</v>
      </c>
      <c r="AQ90" s="57">
        <f t="shared" ref="AQ90:AQ100" si="100">AF90+AG90</f>
        <v>5.3417494955476537</v>
      </c>
      <c r="AR90" s="57">
        <f t="shared" ref="AR90:AR100" si="101">AB90/(AB90+AD90)</f>
        <v>0.7696774866389412</v>
      </c>
      <c r="AS90" s="57">
        <f t="shared" ref="AS90:AS100" si="102">(AA90/AA$4)/(AE90/AE$4+AF90/AF$4+AG90/AG$4)</f>
        <v>0.9595072464086124</v>
      </c>
      <c r="AT90" s="57">
        <f t="shared" ref="AT90:AT100" si="103">(AA90/AA$4)/(AF90/AF$4+AG90/AG$4)</f>
        <v>1.933336681707426</v>
      </c>
      <c r="AU90" s="99">
        <f t="shared" ref="AU90:AU100" si="104">AF90+AG90-AE90</f>
        <v>0.8171948710041459</v>
      </c>
      <c r="AV90" s="57">
        <f t="shared" ref="AV90:AV100" si="105">AF90/AG90</f>
        <v>3.4055328353668841</v>
      </c>
      <c r="AW90" s="57">
        <v>10.861420975934864</v>
      </c>
      <c r="AX90" s="57">
        <v>33.058594788659526</v>
      </c>
      <c r="AY90" s="57">
        <v>56.079984235405618</v>
      </c>
      <c r="AZ90" s="57"/>
      <c r="BA90" s="57">
        <v>9.8291692445755192</v>
      </c>
      <c r="BB90" s="57">
        <v>39.420596738693142</v>
      </c>
      <c r="BC90" s="57">
        <v>50.750234016731341</v>
      </c>
    </row>
    <row r="91" spans="1:55" x14ac:dyDescent="0.25">
      <c r="A91" s="113" t="s">
        <v>486</v>
      </c>
      <c r="B91" s="96" t="s">
        <v>39</v>
      </c>
      <c r="C91" s="113" t="s">
        <v>292</v>
      </c>
      <c r="D91" s="100" t="s">
        <v>27</v>
      </c>
      <c r="E91" s="99">
        <v>65.446756033307366</v>
      </c>
      <c r="F91" s="99">
        <v>0.40677671346303484</v>
      </c>
      <c r="G91" s="99">
        <v>15.857391574785984</v>
      </c>
      <c r="I91" s="99">
        <v>4.4575616759533059</v>
      </c>
      <c r="J91" s="99">
        <v>0.1550070630350194</v>
      </c>
      <c r="K91" s="99">
        <v>1.1594210147859914</v>
      </c>
      <c r="L91" s="99">
        <v>4.5718731707392974</v>
      </c>
      <c r="M91" s="99">
        <v>3.9386509242023324</v>
      </c>
      <c r="N91" s="99">
        <v>1.1316311019455247</v>
      </c>
      <c r="O91" s="99">
        <v>8.6740321867704237E-2</v>
      </c>
      <c r="U91" s="99">
        <v>1.9455252918288379</v>
      </c>
      <c r="V91" s="57">
        <f t="shared" si="81"/>
        <v>99.157334885914395</v>
      </c>
      <c r="W91" s="57"/>
      <c r="X91" s="96" t="str">
        <f t="shared" si="82"/>
        <v>dacite</v>
      </c>
      <c r="Y91" s="57">
        <f t="shared" si="83"/>
        <v>67.323873824162618</v>
      </c>
      <c r="Z91" s="57">
        <f t="shared" si="84"/>
        <v>0.41844372115029888</v>
      </c>
      <c r="AA91" s="57">
        <f t="shared" si="85"/>
        <v>16.312206964359156</v>
      </c>
      <c r="AB91" s="57">
        <f t="shared" si="86"/>
        <v>4.5854116846154334</v>
      </c>
      <c r="AC91" s="57">
        <f t="shared" si="87"/>
        <v>0.15945291388182345</v>
      </c>
      <c r="AD91" s="57">
        <f t="shared" si="88"/>
        <v>1.1926750665657104</v>
      </c>
      <c r="AE91" s="57">
        <f t="shared" si="89"/>
        <v>4.7030018161676672</v>
      </c>
      <c r="AF91" s="57">
        <f t="shared" si="90"/>
        <v>4.0516177413510084</v>
      </c>
      <c r="AG91" s="57">
        <f t="shared" si="91"/>
        <v>1.1640880945131322</v>
      </c>
      <c r="AH91" s="57">
        <f t="shared" si="92"/>
        <v>8.9228173233164038E-2</v>
      </c>
      <c r="AI91" s="57">
        <f t="shared" si="93"/>
        <v>0</v>
      </c>
      <c r="AJ91" s="57">
        <f t="shared" si="94"/>
        <v>0</v>
      </c>
      <c r="AK91" s="57">
        <f t="shared" si="95"/>
        <v>0</v>
      </c>
      <c r="AL91" s="57">
        <f t="shared" si="96"/>
        <v>0</v>
      </c>
      <c r="AM91" s="112">
        <f t="shared" si="97"/>
        <v>100.00000000000001</v>
      </c>
      <c r="AO91" s="57">
        <f t="shared" si="98"/>
        <v>67.323873824162618</v>
      </c>
      <c r="AP91" s="57">
        <f t="shared" si="99"/>
        <v>1.1640880945131322</v>
      </c>
      <c r="AQ91" s="57">
        <f t="shared" si="100"/>
        <v>5.2157058358641404</v>
      </c>
      <c r="AR91" s="57">
        <f t="shared" si="101"/>
        <v>0.7935865074504278</v>
      </c>
      <c r="AS91" s="57">
        <f t="shared" si="102"/>
        <v>0.99007723095525002</v>
      </c>
      <c r="AT91" s="57">
        <f t="shared" si="103"/>
        <v>2.0583008269738792</v>
      </c>
      <c r="AU91" s="99">
        <f t="shared" si="104"/>
        <v>0.51270401969647317</v>
      </c>
      <c r="AV91" s="57">
        <f t="shared" si="105"/>
        <v>3.4805078416728894</v>
      </c>
      <c r="AW91" s="57">
        <v>10.434936389762742</v>
      </c>
      <c r="AX91" s="57">
        <v>34.500958358605992</v>
      </c>
      <c r="AY91" s="57">
        <v>55.064105251631275</v>
      </c>
      <c r="AZ91" s="57"/>
      <c r="BA91" s="57">
        <v>9.6821968967805763</v>
      </c>
      <c r="BB91" s="57">
        <v>39.225828118648813</v>
      </c>
      <c r="BC91" s="57">
        <v>51.091974984570598</v>
      </c>
    </row>
    <row r="92" spans="1:55" x14ac:dyDescent="0.25">
      <c r="A92" s="113" t="s">
        <v>487</v>
      </c>
      <c r="B92" s="96" t="s">
        <v>39</v>
      </c>
      <c r="C92" s="113" t="s">
        <v>292</v>
      </c>
      <c r="D92" s="100" t="s">
        <v>27</v>
      </c>
      <c r="E92" s="99">
        <v>65.906930879041923</v>
      </c>
      <c r="F92" s="99">
        <v>0.4539120603592815</v>
      </c>
      <c r="G92" s="99">
        <v>14.774853861556892</v>
      </c>
      <c r="I92" s="99">
        <v>4.9836594989221563</v>
      </c>
      <c r="J92" s="99">
        <v>0.16238588646706589</v>
      </c>
      <c r="K92" s="99">
        <v>1.3118677825149703</v>
      </c>
      <c r="L92" s="99">
        <v>4.3525264689820373</v>
      </c>
      <c r="M92" s="99">
        <v>3.873102411497007</v>
      </c>
      <c r="N92" s="99">
        <v>1.1711517844311381</v>
      </c>
      <c r="O92" s="99">
        <v>0.10227515688622757</v>
      </c>
      <c r="U92" s="99">
        <v>2.5948103792414976</v>
      </c>
      <c r="V92" s="57">
        <f t="shared" si="81"/>
        <v>99.687476169900165</v>
      </c>
      <c r="W92" s="57"/>
      <c r="X92" s="96" t="str">
        <f t="shared" si="82"/>
        <v>dacite</v>
      </c>
      <c r="Y92" s="57">
        <f t="shared" si="83"/>
        <v>67.880442196472103</v>
      </c>
      <c r="Z92" s="57">
        <f t="shared" si="84"/>
        <v>0.46750396300577468</v>
      </c>
      <c r="AA92" s="57">
        <f t="shared" si="85"/>
        <v>15.217270780692051</v>
      </c>
      <c r="AB92" s="57">
        <f t="shared" si="86"/>
        <v>5.1328897588077496</v>
      </c>
      <c r="AC92" s="57">
        <f t="shared" si="87"/>
        <v>0.16724835510973174</v>
      </c>
      <c r="AD92" s="57">
        <f t="shared" si="88"/>
        <v>1.3511502355321934</v>
      </c>
      <c r="AE92" s="57">
        <f t="shared" si="89"/>
        <v>4.4828581371599281</v>
      </c>
      <c r="AF92" s="57">
        <f t="shared" si="90"/>
        <v>3.9890782480396565</v>
      </c>
      <c r="AG92" s="57">
        <f t="shared" si="91"/>
        <v>1.2062206500295873</v>
      </c>
      <c r="AH92" s="57">
        <f t="shared" si="92"/>
        <v>0.10533767515122391</v>
      </c>
      <c r="AI92" s="57">
        <f t="shared" si="93"/>
        <v>0</v>
      </c>
      <c r="AJ92" s="57">
        <f t="shared" si="94"/>
        <v>0</v>
      </c>
      <c r="AK92" s="57">
        <f t="shared" si="95"/>
        <v>0</v>
      </c>
      <c r="AL92" s="57">
        <f t="shared" si="96"/>
        <v>0</v>
      </c>
      <c r="AM92" s="112">
        <f t="shared" si="97"/>
        <v>99.999999999999986</v>
      </c>
      <c r="AO92" s="57">
        <f t="shared" si="98"/>
        <v>67.880442196472103</v>
      </c>
      <c r="AP92" s="57">
        <f t="shared" si="99"/>
        <v>1.2062206500295873</v>
      </c>
      <c r="AQ92" s="57">
        <f t="shared" si="100"/>
        <v>5.1952988980692441</v>
      </c>
      <c r="AR92" s="57">
        <f t="shared" si="101"/>
        <v>0.79161907750235327</v>
      </c>
      <c r="AS92" s="57">
        <f t="shared" si="102"/>
        <v>0.95000073117639539</v>
      </c>
      <c r="AT92" s="57">
        <f t="shared" si="103"/>
        <v>1.9341184722777036</v>
      </c>
      <c r="AU92" s="99">
        <f t="shared" si="104"/>
        <v>0.71244076090931596</v>
      </c>
      <c r="AV92" s="57">
        <f t="shared" si="105"/>
        <v>3.3070883407126286</v>
      </c>
      <c r="AW92" s="57">
        <v>11.065761883978931</v>
      </c>
      <c r="AX92" s="57">
        <v>33.450810727065587</v>
      </c>
      <c r="AY92" s="57">
        <v>55.483427388955477</v>
      </c>
      <c r="AZ92" s="57"/>
      <c r="BA92" s="57">
        <v>9.9769486038354209</v>
      </c>
      <c r="BB92" s="57">
        <v>39.998904010010939</v>
      </c>
      <c r="BC92" s="57">
        <v>50.024147386153651</v>
      </c>
    </row>
    <row r="93" spans="1:55" x14ac:dyDescent="0.25">
      <c r="A93" s="113" t="s">
        <v>488</v>
      </c>
      <c r="B93" s="96" t="s">
        <v>39</v>
      </c>
      <c r="C93" s="113" t="s">
        <v>292</v>
      </c>
      <c r="D93" s="100" t="s">
        <v>27</v>
      </c>
      <c r="E93" s="99">
        <v>65.363966376511414</v>
      </c>
      <c r="F93" s="99">
        <v>0.49077488449950457</v>
      </c>
      <c r="G93" s="99">
        <v>15.429964758850351</v>
      </c>
      <c r="I93" s="99">
        <v>5.2518858228939553</v>
      </c>
      <c r="J93" s="99">
        <v>0.13095231145688804</v>
      </c>
      <c r="K93" s="99">
        <v>1.4148307228543116</v>
      </c>
      <c r="L93" s="99">
        <v>4.5529157850743314</v>
      </c>
      <c r="M93" s="99">
        <v>3.8937224247175433</v>
      </c>
      <c r="N93" s="99">
        <v>1.1356769248364718</v>
      </c>
      <c r="O93" s="99">
        <v>9.8824228959365726E-2</v>
      </c>
      <c r="U93" s="99">
        <v>1.7839444995044405</v>
      </c>
      <c r="V93" s="57">
        <f t="shared" si="81"/>
        <v>99.547458740158575</v>
      </c>
      <c r="W93" s="57"/>
      <c r="X93" s="96" t="str">
        <f t="shared" si="82"/>
        <v>dacite</v>
      </c>
      <c r="Y93" s="57">
        <f t="shared" si="83"/>
        <v>66.859264301416005</v>
      </c>
      <c r="Z93" s="57">
        <f t="shared" si="84"/>
        <v>0.50200208974834493</v>
      </c>
      <c r="AA93" s="57">
        <f t="shared" si="85"/>
        <v>15.78294814655295</v>
      </c>
      <c r="AB93" s="57">
        <f t="shared" si="86"/>
        <v>5.372030520472026</v>
      </c>
      <c r="AC93" s="57">
        <f t="shared" si="87"/>
        <v>0.1339480403031918</v>
      </c>
      <c r="AD93" s="57">
        <f t="shared" si="88"/>
        <v>1.4471970794457858</v>
      </c>
      <c r="AE93" s="57">
        <f t="shared" si="89"/>
        <v>4.6570705036921023</v>
      </c>
      <c r="AF93" s="57">
        <f t="shared" si="90"/>
        <v>3.9827971150185713</v>
      </c>
      <c r="AG93" s="57">
        <f t="shared" si="91"/>
        <v>1.1616572232058839</v>
      </c>
      <c r="AH93" s="57">
        <f t="shared" si="92"/>
        <v>0.10108498014514961</v>
      </c>
      <c r="AI93" s="57">
        <f t="shared" si="93"/>
        <v>0</v>
      </c>
      <c r="AJ93" s="57">
        <f t="shared" si="94"/>
        <v>0</v>
      </c>
      <c r="AK93" s="57">
        <f t="shared" si="95"/>
        <v>0</v>
      </c>
      <c r="AL93" s="57">
        <f t="shared" si="96"/>
        <v>0</v>
      </c>
      <c r="AM93" s="112">
        <f t="shared" si="97"/>
        <v>100</v>
      </c>
      <c r="AO93" s="57">
        <f t="shared" si="98"/>
        <v>66.859264301416005</v>
      </c>
      <c r="AP93" s="57">
        <f t="shared" si="99"/>
        <v>1.1616572232058839</v>
      </c>
      <c r="AQ93" s="57">
        <f t="shared" si="100"/>
        <v>5.1444543382244552</v>
      </c>
      <c r="AR93" s="57">
        <f t="shared" si="101"/>
        <v>0.78777697939525759</v>
      </c>
      <c r="AS93" s="57">
        <f t="shared" si="102"/>
        <v>0.96968663911519737</v>
      </c>
      <c r="AT93" s="57">
        <f t="shared" si="103"/>
        <v>2.0210607796433435</v>
      </c>
      <c r="AU93" s="99">
        <f t="shared" si="104"/>
        <v>0.4873838345323529</v>
      </c>
      <c r="AV93" s="57">
        <f t="shared" si="105"/>
        <v>3.4285476261465888</v>
      </c>
      <c r="AW93" s="57">
        <v>10.563122439621161</v>
      </c>
      <c r="AX93" s="57">
        <v>34.52849326496694</v>
      </c>
      <c r="AY93" s="57">
        <v>54.908384295411899</v>
      </c>
      <c r="AZ93" s="57"/>
      <c r="BA93" s="57">
        <v>9.8911074917347062</v>
      </c>
      <c r="BB93" s="57">
        <v>38.693722953260583</v>
      </c>
      <c r="BC93" s="57">
        <v>51.415169555004702</v>
      </c>
    </row>
    <row r="94" spans="1:55" x14ac:dyDescent="0.25">
      <c r="A94" s="113" t="s">
        <v>489</v>
      </c>
      <c r="B94" s="96" t="s">
        <v>39</v>
      </c>
      <c r="C94" s="113" t="s">
        <v>292</v>
      </c>
      <c r="D94" s="100" t="s">
        <v>27</v>
      </c>
      <c r="E94" s="99">
        <v>66.138613692908365</v>
      </c>
      <c r="F94" s="99">
        <v>0.43017907721115539</v>
      </c>
      <c r="G94" s="99">
        <v>15.4402268012749</v>
      </c>
      <c r="I94" s="99">
        <v>5.124121219840637</v>
      </c>
      <c r="J94" s="99">
        <v>0.13169500733067729</v>
      </c>
      <c r="K94" s="99">
        <v>1.3516050786454183</v>
      </c>
      <c r="L94" s="99">
        <v>4.3652833718725104</v>
      </c>
      <c r="M94" s="99">
        <v>3.9387663698007969</v>
      </c>
      <c r="N94" s="99">
        <v>1.1476165171314741</v>
      </c>
      <c r="O94" s="99">
        <v>0.11050087219123507</v>
      </c>
      <c r="U94" s="99">
        <v>1.5936254980079703</v>
      </c>
      <c r="V94" s="57">
        <f t="shared" si="81"/>
        <v>99.77223350621513</v>
      </c>
      <c r="W94" s="57"/>
      <c r="X94" s="96" t="str">
        <f t="shared" si="82"/>
        <v>dacite</v>
      </c>
      <c r="Y94" s="57">
        <f t="shared" si="83"/>
        <v>67.365605435533936</v>
      </c>
      <c r="Z94" s="57">
        <f t="shared" si="84"/>
        <v>0.43815968258094973</v>
      </c>
      <c r="AA94" s="57">
        <f t="shared" si="85"/>
        <v>15.726671129808835</v>
      </c>
      <c r="AB94" s="57">
        <f t="shared" si="86"/>
        <v>5.2191830010589371</v>
      </c>
      <c r="AC94" s="57">
        <f t="shared" si="87"/>
        <v>0.13413818957350501</v>
      </c>
      <c r="AD94" s="57">
        <f t="shared" si="88"/>
        <v>1.3766798145400798</v>
      </c>
      <c r="AE94" s="57">
        <f t="shared" si="89"/>
        <v>4.4462673289354422</v>
      </c>
      <c r="AF94" s="57">
        <f t="shared" si="90"/>
        <v>4.0118376596575285</v>
      </c>
      <c r="AG94" s="57">
        <f t="shared" si="91"/>
        <v>1.168906893684559</v>
      </c>
      <c r="AH94" s="57">
        <f t="shared" si="92"/>
        <v>0.11255086462623083</v>
      </c>
      <c r="AI94" s="57">
        <f t="shared" si="93"/>
        <v>0</v>
      </c>
      <c r="AJ94" s="57">
        <f t="shared" si="94"/>
        <v>0</v>
      </c>
      <c r="AK94" s="57">
        <f t="shared" si="95"/>
        <v>0</v>
      </c>
      <c r="AL94" s="57">
        <f t="shared" si="96"/>
        <v>0</v>
      </c>
      <c r="AM94" s="112">
        <f t="shared" si="97"/>
        <v>100.00000000000001</v>
      </c>
      <c r="AO94" s="57">
        <f t="shared" si="98"/>
        <v>67.365605435533936</v>
      </c>
      <c r="AP94" s="57">
        <f t="shared" si="99"/>
        <v>1.168906893684559</v>
      </c>
      <c r="AQ94" s="57">
        <f t="shared" si="100"/>
        <v>5.1807445533420875</v>
      </c>
      <c r="AR94" s="57">
        <f t="shared" si="101"/>
        <v>0.79128131481384456</v>
      </c>
      <c r="AS94" s="57">
        <f t="shared" si="102"/>
        <v>0.98607894443860078</v>
      </c>
      <c r="AT94" s="57">
        <f t="shared" si="103"/>
        <v>1.9996124259593762</v>
      </c>
      <c r="AU94" s="99">
        <f t="shared" si="104"/>
        <v>0.73447722440664531</v>
      </c>
      <c r="AV94" s="57">
        <f t="shared" si="105"/>
        <v>3.4321276410746897</v>
      </c>
      <c r="AW94" s="57">
        <v>10.764399057147992</v>
      </c>
      <c r="AX94" s="57">
        <v>33.222529892883955</v>
      </c>
      <c r="AY94" s="57">
        <v>56.013071049968062</v>
      </c>
      <c r="AZ94" s="57"/>
      <c r="BA94" s="57">
        <v>9.7510728577750871</v>
      </c>
      <c r="BB94" s="57">
        <v>39.508747974184807</v>
      </c>
      <c r="BC94" s="57">
        <v>50.7401791680401</v>
      </c>
    </row>
    <row r="95" spans="1:55" x14ac:dyDescent="0.25">
      <c r="A95" s="113" t="s">
        <v>490</v>
      </c>
      <c r="B95" s="96" t="s">
        <v>39</v>
      </c>
      <c r="C95" s="113" t="s">
        <v>571</v>
      </c>
      <c r="D95" s="100" t="s">
        <v>27</v>
      </c>
      <c r="E95" s="99">
        <v>65.146013980772835</v>
      </c>
      <c r="F95" s="99">
        <v>0.44315963038642781</v>
      </c>
      <c r="G95" s="99">
        <v>15.318968129010363</v>
      </c>
      <c r="I95" s="99">
        <v>7.6570158107445776</v>
      </c>
      <c r="J95" s="99">
        <v>0.14030338586239394</v>
      </c>
      <c r="K95" s="99">
        <v>1.2513393057115925</v>
      </c>
      <c r="L95" s="99">
        <v>4.3815173955890652</v>
      </c>
      <c r="M95" s="99">
        <v>3.8789688651460876</v>
      </c>
      <c r="N95" s="99">
        <v>1.1062502221300654</v>
      </c>
      <c r="O95" s="99">
        <v>9.8579340622054645E-2</v>
      </c>
      <c r="U95" s="99">
        <v>0.84825636192274589</v>
      </c>
      <c r="V95" s="57">
        <f t="shared" si="81"/>
        <v>100.27037242789824</v>
      </c>
      <c r="W95" s="57"/>
      <c r="X95" s="96" t="str">
        <f t="shared" si="82"/>
        <v>dacite</v>
      </c>
      <c r="Y95" s="57">
        <f t="shared" si="83"/>
        <v>65.524670524556754</v>
      </c>
      <c r="Z95" s="57">
        <f t="shared" si="84"/>
        <v>0.44573546402125636</v>
      </c>
      <c r="AA95" s="57">
        <f t="shared" si="85"/>
        <v>15.408008534886603</v>
      </c>
      <c r="AB95" s="57">
        <f t="shared" si="86"/>
        <v>7.701521667134366</v>
      </c>
      <c r="AC95" s="57">
        <f t="shared" si="87"/>
        <v>0.1411188892512508</v>
      </c>
      <c r="AD95" s="57">
        <f t="shared" si="88"/>
        <v>1.2586126258680885</v>
      </c>
      <c r="AE95" s="57">
        <f t="shared" si="89"/>
        <v>4.4069846518671323</v>
      </c>
      <c r="AF95" s="57">
        <f t="shared" si="90"/>
        <v>3.9015150940581922</v>
      </c>
      <c r="AG95" s="57">
        <f t="shared" si="91"/>
        <v>1.112680222372223</v>
      </c>
      <c r="AH95" s="57">
        <f t="shared" si="92"/>
        <v>9.9152325984128556E-2</v>
      </c>
      <c r="AI95" s="57">
        <f t="shared" si="93"/>
        <v>0</v>
      </c>
      <c r="AJ95" s="57">
        <f t="shared" si="94"/>
        <v>0</v>
      </c>
      <c r="AK95" s="57">
        <f t="shared" si="95"/>
        <v>0</v>
      </c>
      <c r="AL95" s="57">
        <f t="shared" si="96"/>
        <v>0</v>
      </c>
      <c r="AM95" s="112">
        <f t="shared" si="97"/>
        <v>99.999999999999986</v>
      </c>
      <c r="AO95" s="57">
        <f t="shared" si="98"/>
        <v>65.524670524556754</v>
      </c>
      <c r="AP95" s="57">
        <f t="shared" si="99"/>
        <v>1.112680222372223</v>
      </c>
      <c r="AQ95" s="57">
        <f t="shared" si="100"/>
        <v>5.0141953164304152</v>
      </c>
      <c r="AR95" s="57">
        <f t="shared" si="101"/>
        <v>0.85953194620631745</v>
      </c>
      <c r="AS95" s="57">
        <f t="shared" si="102"/>
        <v>0.98548631365866346</v>
      </c>
      <c r="AT95" s="57">
        <f t="shared" si="103"/>
        <v>2.0213811007406117</v>
      </c>
      <c r="AU95" s="99">
        <f t="shared" si="104"/>
        <v>0.60721066456328288</v>
      </c>
      <c r="AV95" s="57">
        <f t="shared" si="105"/>
        <v>3.5064118293935356</v>
      </c>
      <c r="AW95" s="57">
        <v>10.479863710377</v>
      </c>
      <c r="AX95" s="57">
        <v>33.807370161513226</v>
      </c>
      <c r="AY95" s="57">
        <v>55.71276612810977</v>
      </c>
      <c r="AZ95" s="57"/>
      <c r="BA95" s="57">
        <v>9.9260328043647945</v>
      </c>
      <c r="BB95" s="57">
        <v>37.305461851243884</v>
      </c>
      <c r="BC95" s="57">
        <v>52.768505344391322</v>
      </c>
    </row>
    <row r="96" spans="1:55" x14ac:dyDescent="0.25">
      <c r="A96" s="113" t="s">
        <v>491</v>
      </c>
      <c r="B96" s="96" t="s">
        <v>39</v>
      </c>
      <c r="C96" s="113" t="s">
        <v>571</v>
      </c>
      <c r="D96" s="100" t="s">
        <v>27</v>
      </c>
      <c r="E96" s="99">
        <v>66.286929016708854</v>
      </c>
      <c r="F96" s="99">
        <v>0.44627579544303791</v>
      </c>
      <c r="G96" s="99">
        <v>15.55747021367088</v>
      </c>
      <c r="I96" s="99">
        <v>4.0392333569620256</v>
      </c>
      <c r="J96" s="99">
        <v>0.11794595240506327</v>
      </c>
      <c r="K96" s="99">
        <v>1.1676957812658229</v>
      </c>
      <c r="L96" s="99">
        <v>4.4517107848101256</v>
      </c>
      <c r="M96" s="99">
        <v>3.9219343108860754</v>
      </c>
      <c r="N96" s="99">
        <v>1.1542799392405059</v>
      </c>
      <c r="O96" s="99">
        <v>9.0805743797468336E-2</v>
      </c>
      <c r="U96" s="99">
        <v>1.8500486854917355</v>
      </c>
      <c r="V96" s="57">
        <f t="shared" si="81"/>
        <v>99.084329580681612</v>
      </c>
      <c r="W96" s="57"/>
      <c r="X96" s="96" t="str">
        <f t="shared" si="82"/>
        <v>dacite</v>
      </c>
      <c r="Y96" s="57">
        <f t="shared" si="83"/>
        <v>68.172385712566154</v>
      </c>
      <c r="Z96" s="57">
        <f t="shared" si="84"/>
        <v>0.45896960550783994</v>
      </c>
      <c r="AA96" s="57">
        <f t="shared" si="85"/>
        <v>15.999984851474848</v>
      </c>
      <c r="AB96" s="57">
        <f t="shared" si="86"/>
        <v>4.1541247796299015</v>
      </c>
      <c r="AC96" s="57">
        <f t="shared" si="87"/>
        <v>0.12130079157185189</v>
      </c>
      <c r="AD96" s="57">
        <f t="shared" si="88"/>
        <v>1.2009095665802247</v>
      </c>
      <c r="AE96" s="57">
        <f t="shared" si="89"/>
        <v>4.5783346612175642</v>
      </c>
      <c r="AF96" s="57">
        <f t="shared" si="90"/>
        <v>4.0334892949057553</v>
      </c>
      <c r="AG96" s="57">
        <f t="shared" si="91"/>
        <v>1.1871121261077866</v>
      </c>
      <c r="AH96" s="57">
        <f t="shared" si="92"/>
        <v>9.3388610438070771E-2</v>
      </c>
      <c r="AI96" s="57">
        <f t="shared" si="93"/>
        <v>0</v>
      </c>
      <c r="AJ96" s="57">
        <f t="shared" si="94"/>
        <v>0</v>
      </c>
      <c r="AK96" s="57">
        <f t="shared" si="95"/>
        <v>0</v>
      </c>
      <c r="AL96" s="57">
        <f t="shared" si="96"/>
        <v>0</v>
      </c>
      <c r="AM96" s="112">
        <f t="shared" si="97"/>
        <v>100</v>
      </c>
      <c r="AO96" s="57">
        <f t="shared" si="98"/>
        <v>68.172385712566154</v>
      </c>
      <c r="AP96" s="57">
        <f t="shared" si="99"/>
        <v>1.1871121261077866</v>
      </c>
      <c r="AQ96" s="57">
        <f t="shared" si="100"/>
        <v>5.2206014210135416</v>
      </c>
      <c r="AR96" s="57">
        <f t="shared" si="101"/>
        <v>0.77574194880185321</v>
      </c>
      <c r="AS96" s="57">
        <f t="shared" si="102"/>
        <v>0.9849702214916537</v>
      </c>
      <c r="AT96" s="57">
        <f t="shared" si="103"/>
        <v>2.0201535400971284</v>
      </c>
      <c r="AU96" s="99">
        <f t="shared" si="104"/>
        <v>0.64226675979597747</v>
      </c>
      <c r="AV96" s="57">
        <f t="shared" si="105"/>
        <v>3.3977323676495956</v>
      </c>
      <c r="AW96" s="57">
        <v>10.750877779805048</v>
      </c>
      <c r="AX96" s="57">
        <v>33.867043045512467</v>
      </c>
      <c r="AY96" s="57">
        <v>55.382079174682467</v>
      </c>
      <c r="AZ96" s="57"/>
      <c r="BA96" s="57">
        <v>9.6334094951500617</v>
      </c>
      <c r="BB96" s="57">
        <v>40.741038218810168</v>
      </c>
      <c r="BC96" s="57">
        <v>49.62555228603977</v>
      </c>
    </row>
    <row r="97" spans="1:55" x14ac:dyDescent="0.25">
      <c r="A97" s="113" t="s">
        <v>492</v>
      </c>
      <c r="B97" s="96" t="s">
        <v>39</v>
      </c>
      <c r="C97" s="113" t="s">
        <v>292</v>
      </c>
      <c r="D97" s="100" t="s">
        <v>27</v>
      </c>
      <c r="E97" s="99">
        <v>66.490787644479383</v>
      </c>
      <c r="F97" s="99">
        <v>0.42241367387033407</v>
      </c>
      <c r="G97" s="99">
        <v>15.010250048251475</v>
      </c>
      <c r="I97" s="99">
        <v>4.7534828284479378</v>
      </c>
      <c r="J97" s="99">
        <v>0.11591426451866407</v>
      </c>
      <c r="K97" s="99">
        <v>1.2057316620825151</v>
      </c>
      <c r="L97" s="99">
        <v>4.2005210970530467</v>
      </c>
      <c r="M97" s="99">
        <v>4.0210323394891949</v>
      </c>
      <c r="N97" s="99">
        <v>1.1916018011787821</v>
      </c>
      <c r="O97" s="99">
        <v>8.7348231041257399E-2</v>
      </c>
      <c r="U97" s="99">
        <v>2.5540275049115722</v>
      </c>
      <c r="V97" s="57">
        <f t="shared" si="81"/>
        <v>100.05311109532417</v>
      </c>
      <c r="W97" s="57"/>
      <c r="X97" s="96" t="str">
        <f t="shared" si="82"/>
        <v>dacite</v>
      </c>
      <c r="Y97" s="57">
        <f t="shared" si="83"/>
        <v>68.196320617538234</v>
      </c>
      <c r="Z97" s="57">
        <f t="shared" si="84"/>
        <v>0.43324886585074673</v>
      </c>
      <c r="AA97" s="57">
        <f t="shared" si="85"/>
        <v>15.395272955906513</v>
      </c>
      <c r="AB97" s="57">
        <f t="shared" si="86"/>
        <v>4.8754128278959161</v>
      </c>
      <c r="AC97" s="57">
        <f t="shared" si="87"/>
        <v>0.11888754258000257</v>
      </c>
      <c r="AD97" s="57">
        <f t="shared" si="88"/>
        <v>1.236659481998535</v>
      </c>
      <c r="AE97" s="57">
        <f t="shared" si="89"/>
        <v>4.3082672599254028</v>
      </c>
      <c r="AF97" s="57">
        <f t="shared" si="90"/>
        <v>4.1241744962253124</v>
      </c>
      <c r="AG97" s="57">
        <f t="shared" si="91"/>
        <v>1.2221671807548724</v>
      </c>
      <c r="AH97" s="57">
        <f t="shared" si="92"/>
        <v>8.9588771324458513E-2</v>
      </c>
      <c r="AI97" s="57">
        <f t="shared" si="93"/>
        <v>0</v>
      </c>
      <c r="AJ97" s="57">
        <f t="shared" si="94"/>
        <v>0</v>
      </c>
      <c r="AK97" s="57">
        <f t="shared" si="95"/>
        <v>0</v>
      </c>
      <c r="AL97" s="57">
        <f t="shared" si="96"/>
        <v>0</v>
      </c>
      <c r="AM97" s="112">
        <f t="shared" si="97"/>
        <v>99.999999999999972</v>
      </c>
      <c r="AO97" s="57">
        <f t="shared" si="98"/>
        <v>68.196320617538234</v>
      </c>
      <c r="AP97" s="57">
        <f t="shared" si="99"/>
        <v>1.2221671807548724</v>
      </c>
      <c r="AQ97" s="57">
        <f t="shared" si="100"/>
        <v>5.3463416769801846</v>
      </c>
      <c r="AR97" s="57">
        <f t="shared" si="101"/>
        <v>0.79766936330308391</v>
      </c>
      <c r="AS97" s="57">
        <f t="shared" si="102"/>
        <v>0.96581182920068742</v>
      </c>
      <c r="AT97" s="57">
        <f t="shared" si="103"/>
        <v>1.8989380033046348</v>
      </c>
      <c r="AU97" s="99">
        <f t="shared" si="104"/>
        <v>1.0380744170547818</v>
      </c>
      <c r="AV97" s="57">
        <f t="shared" si="105"/>
        <v>3.3744765537543016</v>
      </c>
      <c r="AW97" s="57">
        <v>11.11862442853103</v>
      </c>
      <c r="AX97" s="57">
        <v>31.996915575609105</v>
      </c>
      <c r="AY97" s="57">
        <v>56.884459995859864</v>
      </c>
      <c r="AZ97" s="57"/>
      <c r="BA97" s="57">
        <v>9.8958203784283452</v>
      </c>
      <c r="BB97" s="57">
        <v>39.475758627474498</v>
      </c>
      <c r="BC97" s="57">
        <v>50.628420994097162</v>
      </c>
    </row>
    <row r="98" spans="1:55" x14ac:dyDescent="0.25">
      <c r="A98" s="105" t="s">
        <v>493</v>
      </c>
      <c r="B98" s="96" t="s">
        <v>43</v>
      </c>
      <c r="C98" s="110" t="s">
        <v>572</v>
      </c>
      <c r="D98" s="100" t="s">
        <v>27</v>
      </c>
      <c r="E98" s="116">
        <v>65.6791336078998</v>
      </c>
      <c r="F98" s="116">
        <v>0.66015589836223487</v>
      </c>
      <c r="G98" s="116">
        <v>14.645047785260111</v>
      </c>
      <c r="I98" s="116">
        <v>6.5944756142581866</v>
      </c>
      <c r="J98" s="116">
        <v>0.12926644576107896</v>
      </c>
      <c r="K98" s="116">
        <v>1.7075057178227353</v>
      </c>
      <c r="L98" s="116">
        <v>5.0425114046242756</v>
      </c>
      <c r="M98" s="116">
        <v>3.5778582991329468</v>
      </c>
      <c r="N98" s="116">
        <v>1.1158324802504813</v>
      </c>
      <c r="O98" s="116">
        <v>0.12506889354527936</v>
      </c>
      <c r="U98" s="116">
        <v>9.6339113680186286E-2</v>
      </c>
      <c r="V98" s="57">
        <f t="shared" si="81"/>
        <v>99.373195260597299</v>
      </c>
      <c r="W98" s="57"/>
      <c r="X98" s="96" t="str">
        <f t="shared" si="82"/>
        <v>dacite</v>
      </c>
      <c r="Y98" s="57">
        <f t="shared" si="83"/>
        <v>66.157547848516714</v>
      </c>
      <c r="Z98" s="57">
        <f t="shared" si="84"/>
        <v>0.66496454862076615</v>
      </c>
      <c r="AA98" s="57">
        <f t="shared" si="85"/>
        <v>14.751723970375634</v>
      </c>
      <c r="AB98" s="57">
        <f t="shared" si="86"/>
        <v>6.6425105207795871</v>
      </c>
      <c r="AC98" s="57">
        <f t="shared" si="87"/>
        <v>0.13020803717815263</v>
      </c>
      <c r="AD98" s="57">
        <f t="shared" si="88"/>
        <v>1.7199433826710266</v>
      </c>
      <c r="AE98" s="57">
        <f t="shared" si="89"/>
        <v>5.0792416282421353</v>
      </c>
      <c r="AF98" s="57">
        <f t="shared" si="90"/>
        <v>3.6039198238088557</v>
      </c>
      <c r="AG98" s="57">
        <f t="shared" si="91"/>
        <v>1.1239603302900638</v>
      </c>
      <c r="AH98" s="57">
        <f t="shared" si="92"/>
        <v>0.12597990951707144</v>
      </c>
      <c r="AI98" s="57">
        <f t="shared" si="93"/>
        <v>0</v>
      </c>
      <c r="AJ98" s="57">
        <f t="shared" si="94"/>
        <v>0</v>
      </c>
      <c r="AK98" s="57">
        <f t="shared" si="95"/>
        <v>0</v>
      </c>
      <c r="AL98" s="57">
        <f t="shared" si="96"/>
        <v>0</v>
      </c>
      <c r="AM98" s="112">
        <f t="shared" si="97"/>
        <v>100</v>
      </c>
      <c r="AO98" s="57">
        <f t="shared" si="98"/>
        <v>66.157547848516714</v>
      </c>
      <c r="AP98" s="57">
        <f t="shared" si="99"/>
        <v>1.1239603302900638</v>
      </c>
      <c r="AQ98" s="57">
        <f t="shared" si="100"/>
        <v>4.7278801540989193</v>
      </c>
      <c r="AR98" s="57">
        <f t="shared" si="101"/>
        <v>0.79432551706367871</v>
      </c>
      <c r="AS98" s="57">
        <f t="shared" si="102"/>
        <v>0.90060343538076815</v>
      </c>
      <c r="AT98" s="57">
        <f t="shared" si="103"/>
        <v>2.0645738357376184</v>
      </c>
      <c r="AU98" s="99">
        <f t="shared" si="104"/>
        <v>-0.35136147414321606</v>
      </c>
      <c r="AV98" s="57">
        <f t="shared" si="105"/>
        <v>3.206447529050052</v>
      </c>
      <c r="AW98" s="57">
        <v>10.492486028263079</v>
      </c>
      <c r="AX98" s="57">
        <v>38.499466318541188</v>
      </c>
      <c r="AY98" s="57">
        <v>51.008047653195739</v>
      </c>
      <c r="AZ98" s="57"/>
      <c r="BA98" s="57">
        <v>10.192185024038814</v>
      </c>
      <c r="BB98" s="57">
        <v>40.259647077907665</v>
      </c>
      <c r="BC98" s="57">
        <v>49.548167898053521</v>
      </c>
    </row>
    <row r="99" spans="1:55" x14ac:dyDescent="0.25">
      <c r="A99" s="105" t="s">
        <v>494</v>
      </c>
      <c r="B99" s="96" t="s">
        <v>43</v>
      </c>
      <c r="C99" s="110" t="s">
        <v>572</v>
      </c>
      <c r="D99" s="100" t="s">
        <v>27</v>
      </c>
      <c r="E99" s="116">
        <v>65.731106348741804</v>
      </c>
      <c r="F99" s="116">
        <v>0.65447327921714793</v>
      </c>
      <c r="G99" s="116">
        <v>14.659154119291699</v>
      </c>
      <c r="I99" s="116">
        <v>6.3524315407269318</v>
      </c>
      <c r="J99" s="116">
        <v>0.12971387642124879</v>
      </c>
      <c r="K99" s="116">
        <v>1.6206500851817327</v>
      </c>
      <c r="L99" s="116">
        <v>4.9964155560111809</v>
      </c>
      <c r="M99" s="116">
        <v>3.6564331000931944</v>
      </c>
      <c r="N99" s="116">
        <v>1.1888467336439883</v>
      </c>
      <c r="O99" s="116">
        <v>0.13020923765144451</v>
      </c>
      <c r="U99" s="116">
        <v>-9.3196644920731167E-2</v>
      </c>
      <c r="V99" s="57">
        <f t="shared" si="81"/>
        <v>99.026237232059628</v>
      </c>
      <c r="W99" s="57"/>
      <c r="X99" s="96" t="str">
        <f t="shared" si="82"/>
        <v>dacite</v>
      </c>
      <c r="Y99" s="57">
        <f t="shared" si="83"/>
        <v>66.315054250937649</v>
      </c>
      <c r="Z99" s="57">
        <f t="shared" si="84"/>
        <v>0.66028754767650433</v>
      </c>
      <c r="AA99" s="57">
        <f t="shared" si="85"/>
        <v>14.789384428371076</v>
      </c>
      <c r="AB99" s="57">
        <f t="shared" si="86"/>
        <v>6.4088658422031495</v>
      </c>
      <c r="AC99" s="57">
        <f t="shared" si="87"/>
        <v>0.13086624019890988</v>
      </c>
      <c r="AD99" s="57">
        <f t="shared" si="88"/>
        <v>1.6350477618679324</v>
      </c>
      <c r="AE99" s="57">
        <f t="shared" si="89"/>
        <v>5.0408031609748285</v>
      </c>
      <c r="AF99" s="57">
        <f t="shared" si="90"/>
        <v>3.6889164486464745</v>
      </c>
      <c r="AG99" s="57">
        <f t="shared" si="91"/>
        <v>1.1994083169598164</v>
      </c>
      <c r="AH99" s="57">
        <f t="shared" si="92"/>
        <v>0.13136600216366295</v>
      </c>
      <c r="AI99" s="57">
        <f t="shared" si="93"/>
        <v>0</v>
      </c>
      <c r="AJ99" s="57">
        <f t="shared" si="94"/>
        <v>0</v>
      </c>
      <c r="AK99" s="57">
        <f t="shared" si="95"/>
        <v>0</v>
      </c>
      <c r="AL99" s="57">
        <f t="shared" si="96"/>
        <v>0</v>
      </c>
      <c r="AM99" s="112">
        <f t="shared" si="97"/>
        <v>100.00000000000003</v>
      </c>
      <c r="AO99" s="57">
        <f t="shared" si="98"/>
        <v>66.315054250937649</v>
      </c>
      <c r="AP99" s="57">
        <f t="shared" si="99"/>
        <v>1.1994083169598164</v>
      </c>
      <c r="AQ99" s="57">
        <f t="shared" si="100"/>
        <v>4.8883247656062911</v>
      </c>
      <c r="AR99" s="57">
        <f t="shared" si="101"/>
        <v>0.79673479324287821</v>
      </c>
      <c r="AS99" s="57">
        <f t="shared" si="102"/>
        <v>0.89462258606175482</v>
      </c>
      <c r="AT99" s="57">
        <f t="shared" si="103"/>
        <v>2.0076124055139473</v>
      </c>
      <c r="AU99" s="99">
        <f t="shared" si="104"/>
        <v>-0.15247839536853736</v>
      </c>
      <c r="AV99" s="57">
        <f t="shared" si="105"/>
        <v>3.0756135308423609</v>
      </c>
      <c r="AW99" s="57">
        <v>11.025831742712075</v>
      </c>
      <c r="AX99" s="57">
        <v>37.560417517165533</v>
      </c>
      <c r="AY99" s="57">
        <v>51.413750740122381</v>
      </c>
      <c r="AZ99" s="57"/>
      <c r="BA99" s="57">
        <v>10.717651688468369</v>
      </c>
      <c r="BB99" s="57">
        <v>39.305649474766703</v>
      </c>
      <c r="BC99" s="57">
        <v>49.976698836764939</v>
      </c>
    </row>
    <row r="100" spans="1:55" x14ac:dyDescent="0.25">
      <c r="A100" s="105" t="s">
        <v>495</v>
      </c>
      <c r="B100" s="96" t="s">
        <v>43</v>
      </c>
      <c r="C100" s="110" t="s">
        <v>573</v>
      </c>
      <c r="D100" s="100" t="s">
        <v>27</v>
      </c>
      <c r="E100" s="116">
        <v>68.84705697642427</v>
      </c>
      <c r="F100" s="116">
        <v>0.43022934282907604</v>
      </c>
      <c r="G100" s="116">
        <v>15.919431354223947</v>
      </c>
      <c r="I100" s="116">
        <v>3.2136165117878153</v>
      </c>
      <c r="J100" s="116">
        <v>9.9888861100196347E-2</v>
      </c>
      <c r="K100" s="116">
        <v>0.73087177662082425</v>
      </c>
      <c r="L100" s="116">
        <v>4.1679882318271062</v>
      </c>
      <c r="M100" s="116">
        <v>4.4963166506876169</v>
      </c>
      <c r="N100" s="116">
        <v>1.0867050948919434</v>
      </c>
      <c r="O100" s="116">
        <v>8.4939233988212071E-2</v>
      </c>
      <c r="U100" s="116">
        <v>0.39292730844806806</v>
      </c>
      <c r="V100" s="57">
        <f t="shared" si="81"/>
        <v>99.469971342829083</v>
      </c>
      <c r="W100" s="57"/>
      <c r="X100" s="96" t="str">
        <f t="shared" si="82"/>
        <v>dacite</v>
      </c>
      <c r="Y100" s="57">
        <f t="shared" si="83"/>
        <v>69.488404349784062</v>
      </c>
      <c r="Z100" s="57">
        <f t="shared" si="84"/>
        <v>0.43423716060784068</v>
      </c>
      <c r="AA100" s="57">
        <f t="shared" si="85"/>
        <v>16.067729421458822</v>
      </c>
      <c r="AB100" s="57">
        <f t="shared" si="86"/>
        <v>3.2435530784231403</v>
      </c>
      <c r="AC100" s="57">
        <f t="shared" si="87"/>
        <v>0.10081937957851633</v>
      </c>
      <c r="AD100" s="57">
        <f t="shared" si="88"/>
        <v>0.73768024040685187</v>
      </c>
      <c r="AE100" s="57">
        <f t="shared" si="89"/>
        <v>4.206815284457579</v>
      </c>
      <c r="AF100" s="57">
        <f t="shared" si="90"/>
        <v>4.5382022591704869</v>
      </c>
      <c r="AG100" s="57">
        <f t="shared" si="91"/>
        <v>1.0968283374651779</v>
      </c>
      <c r="AH100" s="57">
        <f t="shared" si="92"/>
        <v>8.5730488647538849E-2</v>
      </c>
      <c r="AI100" s="57">
        <f t="shared" si="93"/>
        <v>0</v>
      </c>
      <c r="AJ100" s="57">
        <f t="shared" si="94"/>
        <v>0</v>
      </c>
      <c r="AK100" s="57">
        <f t="shared" si="95"/>
        <v>0</v>
      </c>
      <c r="AL100" s="57">
        <f t="shared" si="96"/>
        <v>0</v>
      </c>
      <c r="AM100" s="112">
        <f t="shared" si="97"/>
        <v>100</v>
      </c>
      <c r="AO100" s="57">
        <f t="shared" si="98"/>
        <v>69.488404349784062</v>
      </c>
      <c r="AP100" s="57">
        <f t="shared" si="99"/>
        <v>1.0968283374651779</v>
      </c>
      <c r="AQ100" s="57">
        <f t="shared" si="100"/>
        <v>5.6350305966356649</v>
      </c>
      <c r="AR100" s="57">
        <f t="shared" si="101"/>
        <v>0.81471062323379684</v>
      </c>
      <c r="AS100" s="57">
        <f t="shared" si="102"/>
        <v>0.98567648993193846</v>
      </c>
      <c r="AT100" s="57">
        <f t="shared" si="103"/>
        <v>1.8569532254837731</v>
      </c>
      <c r="AU100" s="99">
        <f t="shared" si="104"/>
        <v>1.4282153121780858</v>
      </c>
      <c r="AV100" s="57">
        <f t="shared" si="105"/>
        <v>4.1375683907460727</v>
      </c>
      <c r="AW100" s="57">
        <v>9.60987235987802</v>
      </c>
      <c r="AX100" s="57">
        <v>30.106556884613074</v>
      </c>
      <c r="AY100" s="57">
        <v>60.283570755508904</v>
      </c>
      <c r="AZ100" s="57"/>
      <c r="BA100" s="57">
        <v>8.3184851481636883</v>
      </c>
      <c r="BB100" s="57">
        <v>39.498929149486678</v>
      </c>
      <c r="BC100" s="57">
        <v>52.182585702349627</v>
      </c>
    </row>
    <row r="101" spans="1:55" x14ac:dyDescent="0.25">
      <c r="AV101" s="57"/>
      <c r="AW101" s="57"/>
      <c r="AX101" s="57"/>
      <c r="AY101" s="57"/>
      <c r="AZ101" s="57"/>
      <c r="BA101" s="57"/>
      <c r="BB101" s="57"/>
      <c r="BC101" s="57"/>
    </row>
    <row r="102" spans="1:55" x14ac:dyDescent="0.25">
      <c r="A102" s="12" t="s">
        <v>312</v>
      </c>
      <c r="AV102" s="57"/>
      <c r="AW102" s="57"/>
      <c r="AX102" s="57"/>
      <c r="AY102" s="57"/>
      <c r="AZ102" s="57"/>
      <c r="BA102" s="57"/>
      <c r="BB102" s="57"/>
      <c r="BC102" s="57"/>
    </row>
    <row r="103" spans="1:55" x14ac:dyDescent="0.25">
      <c r="A103" s="91" t="s">
        <v>496</v>
      </c>
      <c r="B103" s="96" t="s">
        <v>39</v>
      </c>
      <c r="C103" s="96" t="s">
        <v>289</v>
      </c>
      <c r="D103" s="100" t="s">
        <v>27</v>
      </c>
      <c r="E103" s="57">
        <v>64.402069226912715</v>
      </c>
      <c r="F103" s="57">
        <v>0.59217663897624262</v>
      </c>
      <c r="G103" s="57">
        <v>15.083365706485592</v>
      </c>
      <c r="H103" s="57">
        <v>5.9847550389416746</v>
      </c>
      <c r="J103" s="57">
        <v>0.17177279443841684</v>
      </c>
      <c r="K103" s="57">
        <v>1.0039789464470641</v>
      </c>
      <c r="L103" s="57">
        <v>3.7197729006093994</v>
      </c>
      <c r="M103" s="57">
        <v>4.1252257458854302</v>
      </c>
      <c r="N103" s="57">
        <v>0.91226890187107212</v>
      </c>
      <c r="O103" s="57">
        <v>0.16178231251630262</v>
      </c>
      <c r="P103" s="57">
        <v>2.3354115635210421E-2</v>
      </c>
      <c r="Q103" s="57"/>
      <c r="R103" s="57">
        <v>9.1372729396893785E-3</v>
      </c>
      <c r="T103" s="57"/>
      <c r="U103" s="57">
        <v>3.7074148296593132</v>
      </c>
      <c r="V103" s="57">
        <f t="shared" ref="V103:V116" si="106">SUM(E103:U103)</f>
        <v>99.897074431318117</v>
      </c>
      <c r="W103" s="57"/>
      <c r="X103" s="96" t="str">
        <f t="shared" ref="X103:X116" si="107">D103</f>
        <v>dacite</v>
      </c>
      <c r="Y103" s="57">
        <f t="shared" ref="Y103:Y116" si="108">100*E103/(SUM($E103:$G103)+$H103/1.11+SUM($I103:$P103)+$R103+$T103)</f>
        <v>67.368594229309821</v>
      </c>
      <c r="Z103" s="57">
        <f t="shared" ref="Z103:Z116" si="109">100*F103/(SUM($E103:$G103)+$H103/1.11+SUM($I103:$P103)+$R103+$T103)</f>
        <v>0.61945381852103287</v>
      </c>
      <c r="AA103" s="57">
        <f t="shared" ref="AA103:AA116" si="110">100*G103/(SUM($E103:$G103)+$H103/1.11+SUM($I103:$P103)+$R103+$T103)</f>
        <v>15.778144337447502</v>
      </c>
      <c r="AB103" s="57">
        <f t="shared" ref="AB103:AB116" si="111">100*(H103/1.11+I103)/(SUM($E103:$G103)+$H103/1.11+SUM($I103:$P103)+$R103+$T103)</f>
        <v>5.6400254537190335</v>
      </c>
      <c r="AC103" s="57">
        <f t="shared" ref="AC103:AC116" si="112">100*J103/(SUM($E103:$G103)+$H103/1.11+SUM($I103:$P103)+$R103+$T103)</f>
        <v>0.17968509128772739</v>
      </c>
      <c r="AD103" s="57">
        <f t="shared" ref="AD103:AD116" si="113">100*K103/(SUM($E103:$G103)+$H103/1.11+SUM($I103:$P103)+$R103+$T103)</f>
        <v>1.0502247997599716</v>
      </c>
      <c r="AE103" s="57">
        <f t="shared" ref="AE103:AE116" si="114">100*L103/(SUM($E103:$G103)+$H103/1.11+SUM($I103:$P103)+$R103+$T103)</f>
        <v>3.8911152106525324</v>
      </c>
      <c r="AF103" s="57">
        <f t="shared" ref="AF103:AF116" si="115">100*M103/(SUM($E103:$G103)+$H103/1.11+SUM($I103:$P103)+$R103+$T103)</f>
        <v>4.3152442571320764</v>
      </c>
      <c r="AG103" s="57">
        <f t="shared" ref="AG103:AG116" si="116">100*N103/(SUM($E103:$G103)+$H103/1.11+SUM($I103:$P103)+$R103+$T103)</f>
        <v>0.95429035457897637</v>
      </c>
      <c r="AH103" s="57">
        <f t="shared" ref="AH103:AH116" si="117">100*O103/(SUM($E103:$G103)+$H103/1.11+SUM($I103:$P103)+$R103+$T103)</f>
        <v>0.16923442206474359</v>
      </c>
      <c r="AI103" s="57">
        <f t="shared" ref="AI103:AI116" si="118">100*P103/(SUM($E103:$G103)+$H103/1.11+SUM($I103:$P103)+$R103+$T103)</f>
        <v>2.4429866286895592E-2</v>
      </c>
      <c r="AJ103" s="57">
        <f t="shared" ref="AJ103:AJ116" si="119">100*R103/(SUM($E103:$G103)+$H103/1.11+SUM($I103:$P103)+$R103+$T103)</f>
        <v>9.5581592396902452E-3</v>
      </c>
      <c r="AK103" s="57">
        <f t="shared" ref="AK103:AK116" si="120">100*S103/(SUM($E103:$G103)+$H103/1.11+SUM($I103:$P103)+$R103+$T103)</f>
        <v>0</v>
      </c>
      <c r="AL103" s="57">
        <f t="shared" ref="AL103:AL116" si="121">100*T103/(SUM($E103:$G103)+$H103/1.11+SUM($I103:$P103)+$R103+$T103)</f>
        <v>0</v>
      </c>
      <c r="AM103" s="112">
        <f t="shared" ref="AM103:AM109" si="122">SUM(Y103:AL103)</f>
        <v>100</v>
      </c>
      <c r="AO103" s="57">
        <f t="shared" ref="AO103:AO109" si="123">Y103</f>
        <v>67.368594229309821</v>
      </c>
      <c r="AP103" s="57">
        <f t="shared" ref="AP103:AP109" si="124">AG103</f>
        <v>0.95429035457897637</v>
      </c>
      <c r="AQ103" s="57">
        <f t="shared" ref="AQ103:AQ109" si="125">AF103+AG103</f>
        <v>5.2695346117110526</v>
      </c>
      <c r="AR103" s="57">
        <f t="shared" ref="AR103:AR109" si="126">AB103/(AB103+AD103)</f>
        <v>0.84302159710485514</v>
      </c>
      <c r="AS103" s="57">
        <f t="shared" ref="AS103:AS109" si="127">(AA103/AA$4)/(AE103/AE$4+AF103/AF$4+AG103/AG$4)</f>
        <v>1.037613657350581</v>
      </c>
      <c r="AT103" s="57">
        <f t="shared" ref="AT103:AT109" si="128">(AA103/AA$4)/(AF103/AF$4+AG103/AG$4)</f>
        <v>1.9403298446153074</v>
      </c>
      <c r="AU103" s="99">
        <f t="shared" ref="AU103:AU116" si="129">AF103+AG103-AE103</f>
        <v>1.3784194010585202</v>
      </c>
      <c r="AV103" s="57">
        <f t="shared" ref="AV103:AV116" si="130">AF103/AG103</f>
        <v>4.5219405565886914</v>
      </c>
      <c r="AW103" s="57">
        <v>9.0231796384790641</v>
      </c>
      <c r="AX103" s="57">
        <v>29.115296104704242</v>
      </c>
      <c r="AY103" s="57">
        <v>61.861524256816686</v>
      </c>
      <c r="AZ103" s="57"/>
      <c r="BA103" s="57">
        <v>7.72085072217451</v>
      </c>
      <c r="BB103" s="57">
        <v>39.346190679035281</v>
      </c>
      <c r="BC103" s="57">
        <v>52.932958598790201</v>
      </c>
    </row>
    <row r="104" spans="1:55" x14ac:dyDescent="0.25">
      <c r="A104" s="91" t="s">
        <v>497</v>
      </c>
      <c r="B104" s="96" t="s">
        <v>39</v>
      </c>
      <c r="C104" s="96" t="s">
        <v>289</v>
      </c>
      <c r="D104" s="100" t="s">
        <v>27</v>
      </c>
      <c r="E104" s="57">
        <v>63.177236619071671</v>
      </c>
      <c r="F104" s="57">
        <v>0.59526653329969748</v>
      </c>
      <c r="G104" s="57">
        <v>15.087002498486383</v>
      </c>
      <c r="H104" s="57">
        <v>6.311592783551971</v>
      </c>
      <c r="J104" s="57">
        <v>0.17723971241170541</v>
      </c>
      <c r="K104" s="57">
        <v>1.2074491907164486</v>
      </c>
      <c r="L104" s="57">
        <v>3.9019600080726558</v>
      </c>
      <c r="M104" s="57">
        <v>3.9080334611503553</v>
      </c>
      <c r="N104" s="57">
        <v>0.88295744046417812</v>
      </c>
      <c r="O104" s="57">
        <v>0.17474803935418776</v>
      </c>
      <c r="P104" s="57">
        <v>1.9797121089808287E-2</v>
      </c>
      <c r="Q104" s="57">
        <v>9.5783416246215988E-2</v>
      </c>
      <c r="R104" s="57">
        <v>1.1358525227043397E-2</v>
      </c>
      <c r="T104" s="57">
        <v>6.355712916246219E-3</v>
      </c>
      <c r="U104" s="57">
        <v>3.6326942482340634</v>
      </c>
      <c r="V104" s="57">
        <f t="shared" si="106"/>
        <v>99.189475310292622</v>
      </c>
      <c r="W104" s="57"/>
      <c r="X104" s="96" t="str">
        <f t="shared" si="107"/>
        <v>dacite</v>
      </c>
      <c r="Y104" s="57">
        <f t="shared" si="108"/>
        <v>66.617690955752934</v>
      </c>
      <c r="Z104" s="57">
        <f t="shared" si="109"/>
        <v>0.62768307184380223</v>
      </c>
      <c r="AA104" s="57">
        <f t="shared" si="110"/>
        <v>15.90859815463082</v>
      </c>
      <c r="AB104" s="57">
        <f t="shared" si="111"/>
        <v>5.9957696818517929</v>
      </c>
      <c r="AC104" s="57">
        <f t="shared" si="112"/>
        <v>0.18689168786729082</v>
      </c>
      <c r="AD104" s="57">
        <f t="shared" si="113"/>
        <v>1.273203472271534</v>
      </c>
      <c r="AE104" s="57">
        <f t="shared" si="114"/>
        <v>4.1144497583330821</v>
      </c>
      <c r="AF104" s="57">
        <f t="shared" si="115"/>
        <v>4.1208539545565417</v>
      </c>
      <c r="AG104" s="57">
        <f t="shared" si="116"/>
        <v>0.93104081539028138</v>
      </c>
      <c r="AH104" s="57">
        <f t="shared" si="117"/>
        <v>0.18426432531407685</v>
      </c>
      <c r="AI104" s="57">
        <f t="shared" si="118"/>
        <v>2.0875216536082902E-2</v>
      </c>
      <c r="AJ104" s="57">
        <f t="shared" si="119"/>
        <v>1.1977078514065263E-2</v>
      </c>
      <c r="AK104" s="57">
        <f t="shared" si="120"/>
        <v>0</v>
      </c>
      <c r="AL104" s="57">
        <f t="shared" si="121"/>
        <v>6.7018271376903301E-3</v>
      </c>
      <c r="AM104" s="112">
        <f t="shared" si="122"/>
        <v>99.999999999999986</v>
      </c>
      <c r="AO104" s="57">
        <f t="shared" si="123"/>
        <v>66.617690955752934</v>
      </c>
      <c r="AP104" s="57">
        <f t="shared" si="124"/>
        <v>0.93104081539028138</v>
      </c>
      <c r="AQ104" s="57">
        <f t="shared" si="125"/>
        <v>5.0518947699468235</v>
      </c>
      <c r="AR104" s="57">
        <f t="shared" si="126"/>
        <v>0.82484410861397817</v>
      </c>
      <c r="AS104" s="57">
        <f t="shared" si="127"/>
        <v>1.0420056055061333</v>
      </c>
      <c r="AT104" s="57">
        <f t="shared" si="128"/>
        <v>2.0430381866192131</v>
      </c>
      <c r="AU104" s="99">
        <f t="shared" si="129"/>
        <v>0.93744501161374139</v>
      </c>
      <c r="AV104" s="57">
        <f t="shared" si="130"/>
        <v>4.4260722907503558</v>
      </c>
      <c r="AW104" s="57">
        <v>8.9275133443342813</v>
      </c>
      <c r="AX104" s="57">
        <v>31.164437829307186</v>
      </c>
      <c r="AY104" s="57">
        <v>59.908048826358531</v>
      </c>
      <c r="AZ104" s="57"/>
      <c r="BA104" s="57">
        <v>7.8078694196903893</v>
      </c>
      <c r="BB104" s="57">
        <v>39.797448614194494</v>
      </c>
      <c r="BC104" s="57">
        <v>52.394681966115115</v>
      </c>
    </row>
    <row r="105" spans="1:55" x14ac:dyDescent="0.25">
      <c r="A105" s="91" t="s">
        <v>498</v>
      </c>
      <c r="B105" s="96" t="s">
        <v>270</v>
      </c>
      <c r="D105" s="100" t="s">
        <v>27</v>
      </c>
      <c r="E105" s="57">
        <v>61.713698177254649</v>
      </c>
      <c r="F105" s="57">
        <v>0.58436069265605761</v>
      </c>
      <c r="G105" s="57">
        <v>16.013261672894256</v>
      </c>
      <c r="H105" s="57">
        <v>5.9949595510728964</v>
      </c>
      <c r="J105" s="57">
        <v>0.18026602890246413</v>
      </c>
      <c r="K105" s="57">
        <v>0.88896206041067782</v>
      </c>
      <c r="L105" s="57">
        <v>3.3961315197885016</v>
      </c>
      <c r="M105" s="57">
        <v>3.8425086687238199</v>
      </c>
      <c r="N105" s="57">
        <v>0.88558369658213565</v>
      </c>
      <c r="O105" s="57">
        <v>0.16358595905954829</v>
      </c>
      <c r="P105" s="57">
        <v>2.5554290497946618E-2</v>
      </c>
      <c r="Q105" s="57">
        <v>0.11471999564784395</v>
      </c>
      <c r="R105" s="57">
        <v>9.4709686817248465E-3</v>
      </c>
      <c r="T105" s="57">
        <v>7.9020988696098578E-3</v>
      </c>
      <c r="U105" s="57">
        <v>5.6468172484599339</v>
      </c>
      <c r="V105" s="57">
        <f t="shared" si="106"/>
        <v>99.467782629502068</v>
      </c>
      <c r="W105" s="57"/>
      <c r="X105" s="96" t="str">
        <f t="shared" si="107"/>
        <v>dacite</v>
      </c>
      <c r="Y105" s="57">
        <f t="shared" si="108"/>
        <v>66.278888396304168</v>
      </c>
      <c r="Z105" s="57">
        <f t="shared" si="109"/>
        <v>0.62758801166792744</v>
      </c>
      <c r="AA105" s="57">
        <f t="shared" si="110"/>
        <v>17.197821790393753</v>
      </c>
      <c r="AB105" s="57">
        <f t="shared" si="111"/>
        <v>5.8003863548737113</v>
      </c>
      <c r="AC105" s="57">
        <f t="shared" si="112"/>
        <v>0.19360097294695724</v>
      </c>
      <c r="AD105" s="57">
        <f t="shared" si="113"/>
        <v>0.95472186776554913</v>
      </c>
      <c r="AE105" s="57">
        <f t="shared" si="114"/>
        <v>3.6473559133131541</v>
      </c>
      <c r="AF105" s="57">
        <f t="shared" si="115"/>
        <v>4.1267532288324578</v>
      </c>
      <c r="AG105" s="57">
        <f t="shared" si="116"/>
        <v>0.95109359388523607</v>
      </c>
      <c r="AH105" s="57">
        <f t="shared" si="117"/>
        <v>0.17568701672307571</v>
      </c>
      <c r="AI105" s="57">
        <f t="shared" si="118"/>
        <v>2.7444635761341846E-2</v>
      </c>
      <c r="AJ105" s="57">
        <f t="shared" si="119"/>
        <v>1.0171571220022739E-2</v>
      </c>
      <c r="AK105" s="57">
        <f t="shared" si="120"/>
        <v>0</v>
      </c>
      <c r="AL105" s="57">
        <f t="shared" si="121"/>
        <v>8.486646312640924E-3</v>
      </c>
      <c r="AM105" s="112">
        <f t="shared" si="122"/>
        <v>99.999999999999986</v>
      </c>
      <c r="AO105" s="57">
        <f t="shared" si="123"/>
        <v>66.278888396304168</v>
      </c>
      <c r="AP105" s="57">
        <f t="shared" si="124"/>
        <v>0.95109359388523607</v>
      </c>
      <c r="AQ105" s="57">
        <f t="shared" si="125"/>
        <v>5.0778468227176941</v>
      </c>
      <c r="AR105" s="57">
        <f t="shared" si="126"/>
        <v>0.85866668063646001</v>
      </c>
      <c r="AS105" s="57">
        <f t="shared" si="127"/>
        <v>1.1902047804223528</v>
      </c>
      <c r="AT105" s="57">
        <f t="shared" si="128"/>
        <v>2.1997317919349926</v>
      </c>
      <c r="AU105" s="99">
        <f t="shared" si="129"/>
        <v>1.4304909094045399</v>
      </c>
      <c r="AV105" s="57">
        <f t="shared" si="130"/>
        <v>4.3389559716984207</v>
      </c>
      <c r="AW105" s="57">
        <v>9.4398365760000615</v>
      </c>
      <c r="AX105" s="57">
        <v>28.460980897717555</v>
      </c>
      <c r="AY105" s="57">
        <v>62.099182526282384</v>
      </c>
      <c r="AZ105" s="57"/>
      <c r="BA105" s="57">
        <v>7.8080787412304273</v>
      </c>
      <c r="BB105" s="57">
        <v>40.827122405788842</v>
      </c>
      <c r="BC105" s="57">
        <v>51.364798852980726</v>
      </c>
    </row>
    <row r="106" spans="1:55" x14ac:dyDescent="0.25">
      <c r="A106" s="91" t="s">
        <v>499</v>
      </c>
      <c r="B106" s="96" t="s">
        <v>39</v>
      </c>
      <c r="C106" s="96" t="s">
        <v>289</v>
      </c>
      <c r="D106" s="100" t="s">
        <v>27</v>
      </c>
      <c r="E106" s="57">
        <v>63.479566810926642</v>
      </c>
      <c r="F106" s="57">
        <v>0.52163696219698497</v>
      </c>
      <c r="G106" s="57">
        <v>14.738811712251259</v>
      </c>
      <c r="H106" s="57">
        <v>5.9688713717306543</v>
      </c>
      <c r="J106" s="57">
        <v>0.15463612856683417</v>
      </c>
      <c r="K106" s="57">
        <v>2.1528827270472366</v>
      </c>
      <c r="L106" s="57">
        <v>4.4399306669608043</v>
      </c>
      <c r="M106" s="57">
        <v>3.8374598325105529</v>
      </c>
      <c r="N106" s="57">
        <v>0.8943027033165829</v>
      </c>
      <c r="O106" s="57">
        <v>0.12977788066733667</v>
      </c>
      <c r="P106" s="57">
        <v>2.4977092112562816E-2</v>
      </c>
      <c r="Q106" s="57"/>
      <c r="R106" s="57">
        <v>7.6654517427135697E-3</v>
      </c>
      <c r="T106" s="57">
        <v>5.9422106532663324E-3</v>
      </c>
      <c r="U106" s="57">
        <v>2.9145728643215989</v>
      </c>
      <c r="V106" s="57">
        <f t="shared" si="106"/>
        <v>99.271034415005019</v>
      </c>
      <c r="W106" s="57"/>
      <c r="X106" s="96" t="str">
        <f t="shared" si="107"/>
        <v>dacite</v>
      </c>
      <c r="Y106" s="57">
        <f t="shared" si="108"/>
        <v>66.28684673699982</v>
      </c>
      <c r="Z106" s="57">
        <f t="shared" si="109"/>
        <v>0.54470550292970665</v>
      </c>
      <c r="AA106" s="57">
        <f t="shared" si="110"/>
        <v>15.390611532770091</v>
      </c>
      <c r="AB106" s="57">
        <f t="shared" si="111"/>
        <v>5.6151666099951534</v>
      </c>
      <c r="AC106" s="57">
        <f t="shared" si="112"/>
        <v>0.16147465821314269</v>
      </c>
      <c r="AD106" s="57">
        <f t="shared" si="113"/>
        <v>2.2480904413788516</v>
      </c>
      <c r="AE106" s="57">
        <f t="shared" si="114"/>
        <v>4.6362793325344063</v>
      </c>
      <c r="AF106" s="57">
        <f t="shared" si="115"/>
        <v>4.0071652116761953</v>
      </c>
      <c r="AG106" s="57">
        <f t="shared" si="116"/>
        <v>0.93385177639597705</v>
      </c>
      <c r="AH106" s="57">
        <f t="shared" si="117"/>
        <v>0.13551709499327666</v>
      </c>
      <c r="AI106" s="57">
        <f t="shared" si="118"/>
        <v>2.608166312370603E-2</v>
      </c>
      <c r="AJ106" s="57">
        <f t="shared" si="119"/>
        <v>8.0044437976798041E-3</v>
      </c>
      <c r="AK106" s="57">
        <f t="shared" si="120"/>
        <v>0</v>
      </c>
      <c r="AL106" s="57">
        <f t="shared" si="121"/>
        <v>6.2049951919998479E-3</v>
      </c>
      <c r="AM106" s="112">
        <f t="shared" si="122"/>
        <v>99.999999999999986</v>
      </c>
      <c r="AO106" s="57">
        <f t="shared" si="123"/>
        <v>66.28684673699982</v>
      </c>
      <c r="AP106" s="57">
        <f t="shared" si="124"/>
        <v>0.93385177639597705</v>
      </c>
      <c r="AQ106" s="57">
        <f t="shared" si="125"/>
        <v>4.9410169880721728</v>
      </c>
      <c r="AR106" s="57">
        <f t="shared" si="126"/>
        <v>0.71410187576329764</v>
      </c>
      <c r="AS106" s="57">
        <f t="shared" si="127"/>
        <v>0.95999006268002807</v>
      </c>
      <c r="AT106" s="57">
        <f t="shared" si="128"/>
        <v>2.0243466902246392</v>
      </c>
      <c r="AU106" s="99">
        <f t="shared" si="129"/>
        <v>0.30473765553776655</v>
      </c>
      <c r="AV106" s="57">
        <f t="shared" si="130"/>
        <v>4.2910077519379852</v>
      </c>
      <c r="AW106" s="57">
        <v>8.6861612957989962</v>
      </c>
      <c r="AX106" s="57">
        <v>34.804093014578832</v>
      </c>
      <c r="AY106" s="57">
        <v>56.509745689622179</v>
      </c>
      <c r="AZ106" s="57"/>
      <c r="BA106" s="57">
        <v>8.235661450605436</v>
      </c>
      <c r="BB106" s="57">
        <v>38.185419357020898</v>
      </c>
      <c r="BC106" s="57">
        <v>53.578919192373668</v>
      </c>
    </row>
    <row r="107" spans="1:55" x14ac:dyDescent="0.25">
      <c r="A107" s="91" t="s">
        <v>500</v>
      </c>
      <c r="B107" s="96" t="s">
        <v>39</v>
      </c>
      <c r="C107" s="96" t="s">
        <v>289</v>
      </c>
      <c r="D107" s="100" t="s">
        <v>27</v>
      </c>
      <c r="E107" s="57">
        <v>64.990029587395426</v>
      </c>
      <c r="F107" s="57">
        <v>0.56652794851302357</v>
      </c>
      <c r="G107" s="57">
        <v>14.474184914001791</v>
      </c>
      <c r="H107" s="57">
        <v>5.6270799968437704</v>
      </c>
      <c r="J107" s="57">
        <v>0.15875512406062312</v>
      </c>
      <c r="K107" s="57">
        <v>0.9407655804369256</v>
      </c>
      <c r="L107" s="57">
        <v>3.6725908963527583</v>
      </c>
      <c r="M107" s="57">
        <v>4.0149840186455066</v>
      </c>
      <c r="N107" s="57">
        <v>0.95109863649775295</v>
      </c>
      <c r="O107" s="57">
        <v>0.13322581231072525</v>
      </c>
      <c r="P107" s="57">
        <v>2.2078329600612876E-2</v>
      </c>
      <c r="Q107" s="57"/>
      <c r="R107" s="57">
        <v>6.8323479439734436E-3</v>
      </c>
      <c r="T107" s="57"/>
      <c r="U107" s="57">
        <v>3.4729315628191837</v>
      </c>
      <c r="V107" s="57">
        <f t="shared" si="106"/>
        <v>99.031084755422086</v>
      </c>
      <c r="W107" s="57"/>
      <c r="X107" s="96" t="str">
        <f t="shared" si="107"/>
        <v>dacite</v>
      </c>
      <c r="Y107" s="57">
        <f t="shared" si="108"/>
        <v>68.410186868494776</v>
      </c>
      <c r="Z107" s="57">
        <f t="shared" si="109"/>
        <v>0.59634197845507009</v>
      </c>
      <c r="AA107" s="57">
        <f t="shared" si="110"/>
        <v>15.235901584018551</v>
      </c>
      <c r="AB107" s="57">
        <f t="shared" si="111"/>
        <v>5.336225238473201</v>
      </c>
      <c r="AC107" s="57">
        <f t="shared" si="112"/>
        <v>0.16710975163834429</v>
      </c>
      <c r="AD107" s="57">
        <f t="shared" si="113"/>
        <v>0.99027419383757309</v>
      </c>
      <c r="AE107" s="57">
        <f t="shared" si="114"/>
        <v>3.865864211881394</v>
      </c>
      <c r="AF107" s="57">
        <f t="shared" si="115"/>
        <v>4.2262760723966437</v>
      </c>
      <c r="AG107" s="57">
        <f t="shared" si="116"/>
        <v>1.0011510360321629</v>
      </c>
      <c r="AH107" s="57">
        <f t="shared" si="117"/>
        <v>0.1402369374771196</v>
      </c>
      <c r="AI107" s="57">
        <f t="shared" si="118"/>
        <v>2.3240221051000712E-2</v>
      </c>
      <c r="AJ107" s="57">
        <f t="shared" si="119"/>
        <v>7.1919062441610313E-3</v>
      </c>
      <c r="AK107" s="57">
        <f t="shared" si="120"/>
        <v>0</v>
      </c>
      <c r="AL107" s="57">
        <f t="shared" si="121"/>
        <v>0</v>
      </c>
      <c r="AM107" s="112">
        <f t="shared" si="122"/>
        <v>100</v>
      </c>
      <c r="AO107" s="57">
        <f t="shared" si="123"/>
        <v>68.410186868494776</v>
      </c>
      <c r="AP107" s="57">
        <f t="shared" si="124"/>
        <v>1.0011510360321629</v>
      </c>
      <c r="AQ107" s="57">
        <f t="shared" si="125"/>
        <v>5.2274271084288069</v>
      </c>
      <c r="AR107" s="57">
        <f t="shared" si="126"/>
        <v>0.84347201727703747</v>
      </c>
      <c r="AS107" s="57">
        <f t="shared" si="127"/>
        <v>1.0113685150715548</v>
      </c>
      <c r="AT107" s="57">
        <f t="shared" si="128"/>
        <v>1.895945124111422</v>
      </c>
      <c r="AU107" s="99">
        <f t="shared" si="129"/>
        <v>1.3615628965474129</v>
      </c>
      <c r="AV107" s="57">
        <f t="shared" si="130"/>
        <v>4.2214170692431576</v>
      </c>
      <c r="AW107" s="57">
        <v>9.5359263346104957</v>
      </c>
      <c r="AX107" s="57">
        <v>29.43211420091874</v>
      </c>
      <c r="AY107" s="57">
        <v>61.031959464470759</v>
      </c>
      <c r="AZ107" s="57"/>
      <c r="BA107" s="57">
        <v>7.9441453428248252</v>
      </c>
      <c r="BB107" s="57">
        <v>41.211632551200502</v>
      </c>
      <c r="BC107" s="57">
        <v>50.844222105974659</v>
      </c>
    </row>
    <row r="108" spans="1:55" x14ac:dyDescent="0.25">
      <c r="A108" s="91" t="s">
        <v>501</v>
      </c>
      <c r="B108" s="96" t="s">
        <v>39</v>
      </c>
      <c r="C108" s="96" t="s">
        <v>289</v>
      </c>
      <c r="D108" s="100" t="s">
        <v>27</v>
      </c>
      <c r="E108" s="57">
        <v>66.499517519397145</v>
      </c>
      <c r="F108" s="57">
        <v>0.54552034426920892</v>
      </c>
      <c r="G108" s="57">
        <v>14.049657264195339</v>
      </c>
      <c r="H108" s="57">
        <v>5.288559356305</v>
      </c>
      <c r="J108" s="57">
        <v>0.15798646810926364</v>
      </c>
      <c r="K108" s="57">
        <v>0.83622348050280892</v>
      </c>
      <c r="L108" s="57">
        <v>3.47419575229977</v>
      </c>
      <c r="M108" s="57">
        <v>4.2190120588507423</v>
      </c>
      <c r="N108" s="57">
        <v>1.0224827971643662</v>
      </c>
      <c r="O108" s="57">
        <v>0.14027952956656611</v>
      </c>
      <c r="P108" s="57">
        <v>2.6314338617054726E-2</v>
      </c>
      <c r="Q108" s="57"/>
      <c r="R108" s="57">
        <v>5.9157043684905462E-3</v>
      </c>
      <c r="T108" s="57">
        <v>5.7851370394746259E-3</v>
      </c>
      <c r="U108" s="57">
        <v>3.4825870646766317</v>
      </c>
      <c r="V108" s="57">
        <f t="shared" si="106"/>
        <v>99.754036815361857</v>
      </c>
      <c r="W108" s="57"/>
      <c r="X108" s="96" t="str">
        <f t="shared" si="107"/>
        <v>dacite</v>
      </c>
      <c r="Y108" s="57">
        <f t="shared" si="108"/>
        <v>69.453109424579864</v>
      </c>
      <c r="Z108" s="57">
        <f t="shared" si="109"/>
        <v>0.56974976025671664</v>
      </c>
      <c r="AA108" s="57">
        <f t="shared" si="110"/>
        <v>14.673676137024225</v>
      </c>
      <c r="AB108" s="57">
        <f t="shared" si="111"/>
        <v>4.9760828643267319</v>
      </c>
      <c r="AC108" s="57">
        <f t="shared" si="112"/>
        <v>0.16500347470934643</v>
      </c>
      <c r="AD108" s="57">
        <f t="shared" si="113"/>
        <v>0.87336454550702325</v>
      </c>
      <c r="AE108" s="57">
        <f t="shared" si="114"/>
        <v>3.6285029838976488</v>
      </c>
      <c r="AF108" s="57">
        <f t="shared" si="115"/>
        <v>4.4064004840563094</v>
      </c>
      <c r="AG108" s="57">
        <f t="shared" si="116"/>
        <v>1.0678966140693138</v>
      </c>
      <c r="AH108" s="57">
        <f t="shared" si="117"/>
        <v>0.14651007827498036</v>
      </c>
      <c r="AI108" s="57">
        <f t="shared" si="118"/>
        <v>2.7483096232580276E-2</v>
      </c>
      <c r="AJ108" s="57">
        <f t="shared" si="119"/>
        <v>6.1784517866373201E-3</v>
      </c>
      <c r="AK108" s="57">
        <f t="shared" si="120"/>
        <v>0</v>
      </c>
      <c r="AL108" s="57">
        <f t="shared" si="121"/>
        <v>6.0420852786130675E-3</v>
      </c>
      <c r="AM108" s="112">
        <f t="shared" si="122"/>
        <v>100</v>
      </c>
      <c r="AO108" s="57">
        <f t="shared" si="123"/>
        <v>69.453109424579864</v>
      </c>
      <c r="AP108" s="57">
        <f t="shared" si="124"/>
        <v>1.0678966140693138</v>
      </c>
      <c r="AQ108" s="57">
        <f t="shared" si="125"/>
        <v>5.4742970981256232</v>
      </c>
      <c r="AR108" s="57">
        <f t="shared" si="126"/>
        <v>0.85069281176222344</v>
      </c>
      <c r="AS108" s="57">
        <f t="shared" si="127"/>
        <v>0.97813777047725181</v>
      </c>
      <c r="AT108" s="57">
        <f t="shared" si="128"/>
        <v>1.7459095556434898</v>
      </c>
      <c r="AU108" s="99">
        <f t="shared" si="129"/>
        <v>1.8457941142279743</v>
      </c>
      <c r="AV108" s="57">
        <f t="shared" si="130"/>
        <v>4.1262425837884562</v>
      </c>
      <c r="AW108" s="57">
        <v>10.043760460171121</v>
      </c>
      <c r="AX108" s="57">
        <v>27.123316014988404</v>
      </c>
      <c r="AY108" s="57">
        <v>62.832923524840474</v>
      </c>
      <c r="AZ108" s="57"/>
      <c r="BA108" s="57">
        <v>8.1617287826259428</v>
      </c>
      <c r="BB108" s="57">
        <v>40.779180106743567</v>
      </c>
      <c r="BC108" s="57">
        <v>51.059091110630483</v>
      </c>
    </row>
    <row r="109" spans="1:55" x14ac:dyDescent="0.25">
      <c r="A109" s="117" t="s">
        <v>502</v>
      </c>
      <c r="B109" s="118" t="s">
        <v>39</v>
      </c>
      <c r="C109" s="118" t="s">
        <v>289</v>
      </c>
      <c r="D109" s="119" t="s">
        <v>27</v>
      </c>
      <c r="E109" s="120">
        <v>66.873084683321437</v>
      </c>
      <c r="F109" s="120">
        <v>0.52595991603991843</v>
      </c>
      <c r="G109" s="120">
        <v>13.877192287038904</v>
      </c>
      <c r="H109" s="120">
        <v>5.1776889100941696</v>
      </c>
      <c r="I109" s="121"/>
      <c r="J109" s="120">
        <v>0.16489826706141261</v>
      </c>
      <c r="K109" s="120">
        <v>0.82939566704913048</v>
      </c>
      <c r="L109" s="120">
        <v>3.5200643323377712</v>
      </c>
      <c r="M109" s="120">
        <v>4.3085740885936561</v>
      </c>
      <c r="N109" s="120">
        <v>0.97770226341862909</v>
      </c>
      <c r="O109" s="120">
        <v>0.13423630590788135</v>
      </c>
      <c r="P109" s="120">
        <v>2.2158482729785073E-2</v>
      </c>
      <c r="Q109" s="120"/>
      <c r="R109" s="120"/>
      <c r="S109" s="121"/>
      <c r="T109" s="120">
        <v>5.3987200225179156E-3</v>
      </c>
      <c r="U109" s="120">
        <v>3.0706243602865282</v>
      </c>
      <c r="V109" s="120">
        <f t="shared" si="106"/>
        <v>99.486978283901749</v>
      </c>
      <c r="W109" s="120"/>
      <c r="X109" s="118" t="str">
        <f t="shared" si="107"/>
        <v>dacite</v>
      </c>
      <c r="Y109" s="120">
        <f t="shared" si="108"/>
        <v>69.72973799140307</v>
      </c>
      <c r="Z109" s="120">
        <f t="shared" si="109"/>
        <v>0.54842762694616431</v>
      </c>
      <c r="AA109" s="120">
        <f t="shared" si="110"/>
        <v>14.469991728568802</v>
      </c>
      <c r="AB109" s="120">
        <f t="shared" si="111"/>
        <v>4.863844157843217</v>
      </c>
      <c r="AC109" s="120">
        <f t="shared" si="112"/>
        <v>0.17194231448839481</v>
      </c>
      <c r="AD109" s="120">
        <f t="shared" si="113"/>
        <v>0.86482540514487272</v>
      </c>
      <c r="AE109" s="120">
        <f t="shared" si="114"/>
        <v>3.6704328022124795</v>
      </c>
      <c r="AF109" s="120">
        <f t="shared" si="115"/>
        <v>4.4926257512555638</v>
      </c>
      <c r="AG109" s="120">
        <f t="shared" si="116"/>
        <v>1.0194672936746703</v>
      </c>
      <c r="AH109" s="120">
        <f t="shared" si="117"/>
        <v>0.13997054994869867</v>
      </c>
      <c r="AI109" s="120">
        <f t="shared" si="118"/>
        <v>2.3105038482250567E-2</v>
      </c>
      <c r="AJ109" s="120">
        <f t="shared" si="119"/>
        <v>0</v>
      </c>
      <c r="AK109" s="120">
        <f t="shared" si="120"/>
        <v>0</v>
      </c>
      <c r="AL109" s="120">
        <f t="shared" si="121"/>
        <v>5.6293400318200848E-3</v>
      </c>
      <c r="AM109" s="122">
        <f t="shared" si="122"/>
        <v>99.999999999999986</v>
      </c>
      <c r="AN109" s="118"/>
      <c r="AO109" s="120">
        <f t="shared" si="123"/>
        <v>69.72973799140307</v>
      </c>
      <c r="AP109" s="120">
        <f t="shared" si="124"/>
        <v>1.0194672936746703</v>
      </c>
      <c r="AQ109" s="120">
        <f t="shared" si="125"/>
        <v>5.5120930449302339</v>
      </c>
      <c r="AR109" s="120">
        <f t="shared" si="126"/>
        <v>0.84903555779646367</v>
      </c>
      <c r="AS109" s="120">
        <f t="shared" si="127"/>
        <v>0.95402525829982399</v>
      </c>
      <c r="AT109" s="120">
        <f t="shared" si="128"/>
        <v>1.7035487700580589</v>
      </c>
      <c r="AU109" s="123">
        <f t="shared" si="129"/>
        <v>1.8416602427177544</v>
      </c>
      <c r="AV109" s="57">
        <f t="shared" si="130"/>
        <v>4.406836569579287</v>
      </c>
      <c r="AW109" s="57">
        <v>9.4771254010761954</v>
      </c>
      <c r="AX109" s="57">
        <v>27.203045204674996</v>
      </c>
      <c r="AY109" s="57">
        <v>63.319829394248814</v>
      </c>
      <c r="AZ109" s="57"/>
      <c r="BA109" s="57">
        <v>7.7500747209806216</v>
      </c>
      <c r="BB109" s="57">
        <v>40.469096350719333</v>
      </c>
      <c r="BC109" s="57">
        <v>51.780828928300046</v>
      </c>
    </row>
    <row r="110" spans="1:55" x14ac:dyDescent="0.25">
      <c r="A110" s="124" t="s">
        <v>38</v>
      </c>
      <c r="B110" s="96" t="s">
        <v>39</v>
      </c>
      <c r="C110" s="96" t="s">
        <v>289</v>
      </c>
      <c r="D110" s="100" t="s">
        <v>27</v>
      </c>
      <c r="E110" s="56">
        <v>65.510000000000005</v>
      </c>
      <c r="F110" s="56">
        <v>0.48</v>
      </c>
      <c r="G110" s="56">
        <v>14.42</v>
      </c>
      <c r="H110" s="56">
        <v>2.04</v>
      </c>
      <c r="I110" s="56">
        <v>3.25</v>
      </c>
      <c r="J110" s="56">
        <v>0.15</v>
      </c>
      <c r="K110" s="56">
        <v>1.41</v>
      </c>
      <c r="L110" s="56">
        <v>4.2300000000000004</v>
      </c>
      <c r="M110" s="56">
        <v>3.69</v>
      </c>
      <c r="N110" s="56">
        <v>0.84</v>
      </c>
      <c r="O110" s="56">
        <v>0.02</v>
      </c>
      <c r="Q110" s="56">
        <v>0.12</v>
      </c>
      <c r="U110" s="56">
        <v>3.52</v>
      </c>
      <c r="V110" s="57">
        <f t="shared" si="106"/>
        <v>99.680000000000021</v>
      </c>
      <c r="W110" s="57"/>
      <c r="X110" s="96" t="str">
        <f t="shared" si="107"/>
        <v>dacite</v>
      </c>
      <c r="Y110" s="57">
        <f t="shared" si="108"/>
        <v>68.355047941342363</v>
      </c>
      <c r="Z110" s="57">
        <f t="shared" si="109"/>
        <v>0.50084602368866316</v>
      </c>
      <c r="AA110" s="57">
        <f t="shared" si="110"/>
        <v>15.046249294980257</v>
      </c>
      <c r="AB110" s="57">
        <f t="shared" si="111"/>
        <v>5.3087986463620966</v>
      </c>
      <c r="AC110" s="57">
        <f t="shared" si="112"/>
        <v>0.15651438240270726</v>
      </c>
      <c r="AD110" s="57">
        <f t="shared" si="113"/>
        <v>1.4712351945854483</v>
      </c>
      <c r="AE110" s="57">
        <f t="shared" si="114"/>
        <v>4.4137055837563448</v>
      </c>
      <c r="AF110" s="57">
        <f t="shared" si="115"/>
        <v>3.8502538071065984</v>
      </c>
      <c r="AG110" s="57">
        <f t="shared" si="116"/>
        <v>0.87648054145516063</v>
      </c>
      <c r="AH110" s="57">
        <f t="shared" si="117"/>
        <v>2.0868584320360966E-2</v>
      </c>
      <c r="AI110" s="57">
        <f t="shared" si="118"/>
        <v>0</v>
      </c>
      <c r="AJ110" s="57">
        <f t="shared" si="119"/>
        <v>0</v>
      </c>
      <c r="AK110" s="57">
        <f t="shared" si="120"/>
        <v>0</v>
      </c>
      <c r="AL110" s="57">
        <f t="shared" si="121"/>
        <v>0</v>
      </c>
      <c r="AM110" s="112">
        <f t="shared" ref="AM110:AM116" si="131">SUM(Y110:AL110)</f>
        <v>99.999999999999986</v>
      </c>
      <c r="AO110" s="57">
        <f t="shared" ref="AO110:AO116" si="132">Y110</f>
        <v>68.355047941342363</v>
      </c>
      <c r="AP110" s="57">
        <f t="shared" ref="AP110:AP116" si="133">AG110</f>
        <v>0.87648054145516063</v>
      </c>
      <c r="AQ110" s="57">
        <f t="shared" ref="AQ110:AQ116" si="134">AF110+AG110</f>
        <v>4.7267343485617594</v>
      </c>
      <c r="AR110" s="57">
        <f t="shared" ref="AR110:AR116" si="135">AB110/(AB110+AD110)</f>
        <v>0.78300474170202139</v>
      </c>
      <c r="AS110" s="57">
        <f t="shared" ref="AS110:AS116" si="136">(AA110/AA$4)/(AE110/AE$4+AF110/AF$4+AG110/AG$4)</f>
        <v>0.98295473918715226</v>
      </c>
      <c r="AT110" s="57">
        <f t="shared" ref="AT110:AT116" si="137">(AA110/AA$4)/(AF110/AF$4+AG110/AG$4)</f>
        <v>2.0660742273264106</v>
      </c>
      <c r="AU110" s="99">
        <f t="shared" si="129"/>
        <v>0.31302876480541464</v>
      </c>
      <c r="AV110" s="57">
        <f t="shared" si="130"/>
        <v>4.3928571428571423</v>
      </c>
      <c r="AW110" s="57">
        <v>8.4314907423215324</v>
      </c>
      <c r="AX110" s="57">
        <v>35.413615269935626</v>
      </c>
      <c r="AY110" s="57">
        <v>56.154893987742838</v>
      </c>
      <c r="AZ110" s="57"/>
      <c r="BA110" s="57">
        <v>7.3203986396171699</v>
      </c>
      <c r="BB110" s="57">
        <v>43.924734383854194</v>
      </c>
      <c r="BC110" s="57">
        <v>48.754866976528639</v>
      </c>
    </row>
    <row r="111" spans="1:55" x14ac:dyDescent="0.25">
      <c r="A111" s="124" t="s">
        <v>38</v>
      </c>
      <c r="B111" s="96" t="s">
        <v>39</v>
      </c>
      <c r="C111" s="96" t="s">
        <v>289</v>
      </c>
      <c r="D111" s="100" t="s">
        <v>27</v>
      </c>
      <c r="E111" s="56">
        <v>65.73</v>
      </c>
      <c r="F111" s="56">
        <v>1.01</v>
      </c>
      <c r="G111" s="56">
        <v>14.52</v>
      </c>
      <c r="H111" s="56">
        <v>6.01</v>
      </c>
      <c r="I111" s="56">
        <v>0.5</v>
      </c>
      <c r="J111" s="56">
        <v>0.2</v>
      </c>
      <c r="K111" s="56">
        <v>1.24</v>
      </c>
      <c r="L111" s="56">
        <v>4.0599999999999996</v>
      </c>
      <c r="M111" s="56">
        <v>4.42</v>
      </c>
      <c r="N111" s="56">
        <v>1.1000000000000001</v>
      </c>
      <c r="O111" s="56">
        <v>0.2</v>
      </c>
      <c r="Q111" s="56">
        <v>0.08</v>
      </c>
      <c r="U111" s="56">
        <v>0.93</v>
      </c>
      <c r="V111" s="56">
        <f t="shared" si="106"/>
        <v>100.00000000000001</v>
      </c>
      <c r="X111" s="96" t="str">
        <f t="shared" si="107"/>
        <v>dacite</v>
      </c>
      <c r="Y111" s="57">
        <f t="shared" si="108"/>
        <v>66.80257247445013</v>
      </c>
      <c r="Z111" s="57">
        <f t="shared" si="109"/>
        <v>1.0264810314802166</v>
      </c>
      <c r="AA111" s="57">
        <f t="shared" si="110"/>
        <v>14.756935224844302</v>
      </c>
      <c r="AB111" s="57">
        <f t="shared" si="111"/>
        <v>6.0109249591183849</v>
      </c>
      <c r="AC111" s="57">
        <f t="shared" si="112"/>
        <v>0.20326357059014191</v>
      </c>
      <c r="AD111" s="57">
        <f t="shared" si="113"/>
        <v>1.2602341376588797</v>
      </c>
      <c r="AE111" s="57">
        <f t="shared" si="114"/>
        <v>4.1262504829798798</v>
      </c>
      <c r="AF111" s="57">
        <f t="shared" si="115"/>
        <v>4.4921249100421363</v>
      </c>
      <c r="AG111" s="57">
        <f t="shared" si="116"/>
        <v>1.1179496382457805</v>
      </c>
      <c r="AH111" s="57">
        <f t="shared" si="117"/>
        <v>0.20326357059014191</v>
      </c>
      <c r="AI111" s="57">
        <f t="shared" si="118"/>
        <v>0</v>
      </c>
      <c r="AJ111" s="57">
        <f t="shared" si="119"/>
        <v>0</v>
      </c>
      <c r="AK111" s="57">
        <f t="shared" si="120"/>
        <v>0</v>
      </c>
      <c r="AL111" s="57">
        <f t="shared" si="121"/>
        <v>0</v>
      </c>
      <c r="AM111" s="112">
        <f t="shared" si="131"/>
        <v>99.999999999999986</v>
      </c>
      <c r="AO111" s="57">
        <f t="shared" si="132"/>
        <v>66.80257247445013</v>
      </c>
      <c r="AP111" s="57">
        <f t="shared" si="133"/>
        <v>1.1179496382457805</v>
      </c>
      <c r="AQ111" s="57">
        <f t="shared" si="134"/>
        <v>5.6100745482879173</v>
      </c>
      <c r="AR111" s="57">
        <f t="shared" si="135"/>
        <v>0.82668043418037129</v>
      </c>
      <c r="AS111" s="57">
        <f t="shared" si="136"/>
        <v>0.91647703915226775</v>
      </c>
      <c r="AT111" s="57">
        <f t="shared" si="137"/>
        <v>1.7159626737760905</v>
      </c>
      <c r="AU111" s="99">
        <f t="shared" si="129"/>
        <v>1.4838240653080375</v>
      </c>
      <c r="AV111" s="57">
        <f t="shared" si="130"/>
        <v>4.0181818181818185</v>
      </c>
      <c r="AW111" s="57">
        <v>10.010598764339584</v>
      </c>
      <c r="AX111" s="57">
        <v>29.004011578654385</v>
      </c>
      <c r="AY111" s="57">
        <v>60.985389657006031</v>
      </c>
      <c r="AZ111" s="57"/>
      <c r="BA111" s="57">
        <v>9.1554424951908633</v>
      </c>
      <c r="BB111" s="57">
        <v>35.068850057567197</v>
      </c>
      <c r="BC111" s="57">
        <v>55.775707447241949</v>
      </c>
    </row>
    <row r="112" spans="1:55" x14ac:dyDescent="0.25">
      <c r="A112" s="124" t="s">
        <v>38</v>
      </c>
      <c r="B112" s="96" t="s">
        <v>39</v>
      </c>
      <c r="C112" s="96" t="s">
        <v>289</v>
      </c>
      <c r="D112" s="100" t="s">
        <v>27</v>
      </c>
      <c r="E112" s="56">
        <v>66.989999999999995</v>
      </c>
      <c r="F112" s="56">
        <v>0.97</v>
      </c>
      <c r="G112" s="56">
        <v>13.98</v>
      </c>
      <c r="H112" s="56">
        <v>2.73</v>
      </c>
      <c r="I112" s="56">
        <v>2.16</v>
      </c>
      <c r="J112" s="56">
        <v>0.15</v>
      </c>
      <c r="K112" s="56">
        <v>1.1100000000000001</v>
      </c>
      <c r="L112" s="56">
        <v>3.08</v>
      </c>
      <c r="M112" s="56">
        <v>4.99</v>
      </c>
      <c r="N112" s="56">
        <v>0.45</v>
      </c>
      <c r="O112" s="56">
        <v>0.36</v>
      </c>
      <c r="Q112" s="56">
        <v>0.09</v>
      </c>
      <c r="U112" s="56">
        <v>3.62</v>
      </c>
      <c r="V112" s="56">
        <f t="shared" si="106"/>
        <v>100.68</v>
      </c>
      <c r="X112" s="96" t="str">
        <f t="shared" si="107"/>
        <v>dacite</v>
      </c>
      <c r="Y112" s="57">
        <f t="shared" si="108"/>
        <v>69.276498932328636</v>
      </c>
      <c r="Z112" s="57">
        <f t="shared" si="109"/>
        <v>1.0031079857345693</v>
      </c>
      <c r="AA112" s="57">
        <f t="shared" si="110"/>
        <v>14.457164577906472</v>
      </c>
      <c r="AB112" s="57">
        <f t="shared" si="111"/>
        <v>4.7771305912998772</v>
      </c>
      <c r="AC112" s="57">
        <f t="shared" si="112"/>
        <v>0.15511979160843853</v>
      </c>
      <c r="AD112" s="57">
        <f t="shared" si="113"/>
        <v>1.1478864579024453</v>
      </c>
      <c r="AE112" s="57">
        <f t="shared" si="114"/>
        <v>3.1851263876932712</v>
      </c>
      <c r="AF112" s="57">
        <f t="shared" si="115"/>
        <v>5.1603184008407217</v>
      </c>
      <c r="AG112" s="57">
        <f t="shared" si="116"/>
        <v>0.46535937482531559</v>
      </c>
      <c r="AH112" s="57">
        <f t="shared" si="117"/>
        <v>0.3722874998602525</v>
      </c>
      <c r="AI112" s="57">
        <f t="shared" si="118"/>
        <v>0</v>
      </c>
      <c r="AJ112" s="57">
        <f t="shared" si="119"/>
        <v>0</v>
      </c>
      <c r="AK112" s="57">
        <f t="shared" si="120"/>
        <v>0</v>
      </c>
      <c r="AL112" s="57">
        <f t="shared" si="121"/>
        <v>0</v>
      </c>
      <c r="AM112" s="112">
        <f t="shared" si="131"/>
        <v>100</v>
      </c>
      <c r="AO112" s="57">
        <f t="shared" si="132"/>
        <v>69.276498932328636</v>
      </c>
      <c r="AP112" s="57">
        <f t="shared" si="133"/>
        <v>0.46535937482531559</v>
      </c>
      <c r="AQ112" s="57">
        <f t="shared" si="134"/>
        <v>5.6256777756660377</v>
      </c>
      <c r="AR112" s="57">
        <f t="shared" si="135"/>
        <v>0.80626444643615258</v>
      </c>
      <c r="AS112" s="57">
        <f t="shared" si="136"/>
        <v>0.97791959490972791</v>
      </c>
      <c r="AT112" s="57">
        <f t="shared" si="137"/>
        <v>1.607662770779106</v>
      </c>
      <c r="AU112" s="99">
        <f t="shared" si="129"/>
        <v>2.4405513879727665</v>
      </c>
      <c r="AV112" s="57">
        <f t="shared" si="130"/>
        <v>11.088888888888889</v>
      </c>
      <c r="AW112" s="57">
        <v>4.4101658238379446</v>
      </c>
      <c r="AX112" s="57">
        <v>21.44530437940843</v>
      </c>
      <c r="AY112" s="57">
        <v>74.144529796753631</v>
      </c>
      <c r="AZ112" s="57"/>
      <c r="BA112" s="57">
        <v>3.4439607213435348</v>
      </c>
      <c r="BB112" s="57">
        <v>38.655529746276592</v>
      </c>
      <c r="BC112" s="57">
        <v>57.900509532379878</v>
      </c>
    </row>
    <row r="113" spans="1:55" x14ac:dyDescent="0.25">
      <c r="A113" s="124" t="s">
        <v>38</v>
      </c>
      <c r="B113" s="96" t="s">
        <v>39</v>
      </c>
      <c r="C113" s="96" t="s">
        <v>289</v>
      </c>
      <c r="D113" s="100" t="s">
        <v>27</v>
      </c>
      <c r="E113" s="56">
        <v>67.08</v>
      </c>
      <c r="F113" s="56">
        <v>0.99</v>
      </c>
      <c r="G113" s="56">
        <v>14.11</v>
      </c>
      <c r="H113" s="56">
        <v>1.75</v>
      </c>
      <c r="I113" s="56">
        <v>2.98</v>
      </c>
      <c r="J113" s="56">
        <v>0.15</v>
      </c>
      <c r="K113" s="56">
        <v>0.97</v>
      </c>
      <c r="L113" s="56">
        <v>3.46</v>
      </c>
      <c r="M113" s="56">
        <v>4.4400000000000004</v>
      </c>
      <c r="N113" s="56">
        <v>0.85</v>
      </c>
      <c r="O113" s="56">
        <v>0.46</v>
      </c>
      <c r="Q113" s="56">
        <v>0.12</v>
      </c>
      <c r="U113" s="56">
        <v>2.44</v>
      </c>
      <c r="V113" s="56">
        <f t="shared" si="106"/>
        <v>99.799999999999983</v>
      </c>
      <c r="X113" s="96" t="str">
        <f t="shared" si="107"/>
        <v>dacite</v>
      </c>
      <c r="Y113" s="57">
        <f t="shared" si="108"/>
        <v>69.107206997333506</v>
      </c>
      <c r="Z113" s="57">
        <f t="shared" si="109"/>
        <v>1.0199185290304138</v>
      </c>
      <c r="AA113" s="57">
        <f t="shared" si="110"/>
        <v>14.536414590524384</v>
      </c>
      <c r="AB113" s="57">
        <f t="shared" si="111"/>
        <v>4.6942796761580006</v>
      </c>
      <c r="AC113" s="57">
        <f t="shared" si="112"/>
        <v>0.15453311045915363</v>
      </c>
      <c r="AD113" s="57">
        <f t="shared" si="113"/>
        <v>0.9993141143025267</v>
      </c>
      <c r="AE113" s="57">
        <f t="shared" si="114"/>
        <v>3.5645637479244767</v>
      </c>
      <c r="AF113" s="57">
        <f t="shared" si="115"/>
        <v>4.5741800695909474</v>
      </c>
      <c r="AG113" s="57">
        <f t="shared" si="116"/>
        <v>0.87568762593520388</v>
      </c>
      <c r="AH113" s="57">
        <f t="shared" si="117"/>
        <v>0.47390153874140445</v>
      </c>
      <c r="AI113" s="57">
        <f t="shared" si="118"/>
        <v>0</v>
      </c>
      <c r="AJ113" s="57">
        <f t="shared" si="119"/>
        <v>0</v>
      </c>
      <c r="AK113" s="57">
        <f t="shared" si="120"/>
        <v>0</v>
      </c>
      <c r="AL113" s="57">
        <f t="shared" si="121"/>
        <v>0</v>
      </c>
      <c r="AM113" s="112">
        <f t="shared" si="131"/>
        <v>100.00000000000003</v>
      </c>
      <c r="AO113" s="57">
        <f t="shared" si="132"/>
        <v>69.107206997333506</v>
      </c>
      <c r="AP113" s="57">
        <f t="shared" si="133"/>
        <v>0.87568762593520388</v>
      </c>
      <c r="AQ113" s="57">
        <f t="shared" si="134"/>
        <v>5.4498676955261516</v>
      </c>
      <c r="AR113" s="57">
        <f t="shared" si="135"/>
        <v>0.8244844730621893</v>
      </c>
      <c r="AS113" s="57">
        <f t="shared" si="136"/>
        <v>0.97211700347803909</v>
      </c>
      <c r="AT113" s="57">
        <f t="shared" si="137"/>
        <v>1.7157040717419196</v>
      </c>
      <c r="AU113" s="99">
        <f t="shared" si="129"/>
        <v>1.8853039476016749</v>
      </c>
      <c r="AV113" s="57">
        <f t="shared" si="130"/>
        <v>5.223529411764706</v>
      </c>
      <c r="AW113" s="57">
        <v>8.5182825775334479</v>
      </c>
      <c r="AX113" s="57">
        <v>24.020798702175107</v>
      </c>
      <c r="AY113" s="57">
        <v>67.460918720291446</v>
      </c>
      <c r="AZ113" s="57"/>
      <c r="BA113" s="57">
        <v>6.5761591806997863</v>
      </c>
      <c r="BB113" s="57">
        <v>41.343654943458418</v>
      </c>
      <c r="BC113" s="57">
        <v>52.080185875841785</v>
      </c>
    </row>
    <row r="114" spans="1:55" x14ac:dyDescent="0.25">
      <c r="A114" s="124" t="s">
        <v>38</v>
      </c>
      <c r="B114" s="96" t="s">
        <v>39</v>
      </c>
      <c r="C114" s="96" t="s">
        <v>289</v>
      </c>
      <c r="D114" s="100" t="s">
        <v>41</v>
      </c>
      <c r="E114" s="56">
        <v>70.19</v>
      </c>
      <c r="F114" s="56">
        <v>0.66</v>
      </c>
      <c r="G114" s="56">
        <v>13.84</v>
      </c>
      <c r="H114" s="56">
        <v>0.79</v>
      </c>
      <c r="I114" s="56">
        <v>1.67</v>
      </c>
      <c r="J114" s="56">
        <v>0.09</v>
      </c>
      <c r="K114" s="56">
        <v>0.67</v>
      </c>
      <c r="L114" s="56">
        <v>3.03</v>
      </c>
      <c r="M114" s="56">
        <v>4.01</v>
      </c>
      <c r="N114" s="56">
        <v>0.78</v>
      </c>
      <c r="O114" s="56">
        <v>0.57999999999999996</v>
      </c>
      <c r="Q114" s="56">
        <v>0.12</v>
      </c>
      <c r="U114" s="56">
        <v>3.47</v>
      </c>
      <c r="V114" s="56">
        <f t="shared" si="106"/>
        <v>99.90000000000002</v>
      </c>
      <c r="X114" s="96" t="str">
        <f t="shared" si="107"/>
        <v>rhyolite</v>
      </c>
      <c r="Y114" s="57">
        <f t="shared" si="108"/>
        <v>72.938534243548787</v>
      </c>
      <c r="Z114" s="57">
        <f t="shared" si="109"/>
        <v>0.68584460180570173</v>
      </c>
      <c r="AA114" s="57">
        <f t="shared" si="110"/>
        <v>14.381953468168048</v>
      </c>
      <c r="AB114" s="57">
        <f t="shared" si="111"/>
        <v>2.4749759402043865</v>
      </c>
      <c r="AC114" s="57">
        <f t="shared" si="112"/>
        <v>9.3524263882595687E-2</v>
      </c>
      <c r="AD114" s="57">
        <f t="shared" si="113"/>
        <v>0.69623618668154563</v>
      </c>
      <c r="AE114" s="57">
        <f t="shared" si="114"/>
        <v>3.1486502173807214</v>
      </c>
      <c r="AF114" s="57">
        <f t="shared" si="115"/>
        <v>4.1670255352134298</v>
      </c>
      <c r="AG114" s="57">
        <f t="shared" si="116"/>
        <v>0.81054362031582927</v>
      </c>
      <c r="AH114" s="57">
        <f t="shared" si="117"/>
        <v>0.60271192279894992</v>
      </c>
      <c r="AI114" s="57">
        <f t="shared" si="118"/>
        <v>0</v>
      </c>
      <c r="AJ114" s="57">
        <f t="shared" si="119"/>
        <v>0</v>
      </c>
      <c r="AK114" s="57">
        <f t="shared" si="120"/>
        <v>0</v>
      </c>
      <c r="AL114" s="57">
        <f t="shared" si="121"/>
        <v>0</v>
      </c>
      <c r="AM114" s="112">
        <f t="shared" si="131"/>
        <v>99.999999999999986</v>
      </c>
      <c r="AO114" s="57">
        <f t="shared" si="132"/>
        <v>72.938534243548787</v>
      </c>
      <c r="AP114" s="57">
        <f t="shared" si="133"/>
        <v>0.81054362031582927</v>
      </c>
      <c r="AQ114" s="57">
        <f t="shared" si="134"/>
        <v>4.9775691555292587</v>
      </c>
      <c r="AR114" s="57">
        <f t="shared" si="135"/>
        <v>0.78045108342681702</v>
      </c>
      <c r="AS114" s="57">
        <f t="shared" si="136"/>
        <v>1.0687434606039079</v>
      </c>
      <c r="AT114" s="57">
        <f t="shared" si="137"/>
        <v>1.8599919542009065</v>
      </c>
      <c r="AU114" s="99">
        <f t="shared" si="129"/>
        <v>1.8289189381485373</v>
      </c>
      <c r="AV114" s="57">
        <f t="shared" si="130"/>
        <v>5.1410256410256405</v>
      </c>
      <c r="AW114" s="57">
        <v>8.9006073255840121</v>
      </c>
      <c r="AX114" s="57">
        <v>21.723980654034715</v>
      </c>
      <c r="AY114" s="57">
        <v>69.375412020381262</v>
      </c>
      <c r="AZ114" s="57"/>
      <c r="BA114" s="57">
        <v>5.5693898655820249</v>
      </c>
      <c r="BB114" s="57">
        <v>51.020233460876028</v>
      </c>
      <c r="BC114" s="57">
        <v>43.410376673541954</v>
      </c>
    </row>
    <row r="115" spans="1:55" x14ac:dyDescent="0.25">
      <c r="A115" s="124" t="s">
        <v>38</v>
      </c>
      <c r="B115" s="115" t="s">
        <v>271</v>
      </c>
      <c r="C115" s="96" t="s">
        <v>289</v>
      </c>
      <c r="D115" s="100" t="s">
        <v>27</v>
      </c>
      <c r="E115" s="56">
        <v>64.599999999999994</v>
      </c>
      <c r="F115" s="56">
        <v>1.67</v>
      </c>
      <c r="G115" s="56">
        <v>13.96</v>
      </c>
      <c r="H115" s="56">
        <v>6.91</v>
      </c>
      <c r="I115" s="56">
        <v>0.68</v>
      </c>
      <c r="J115" s="56">
        <v>0.49</v>
      </c>
      <c r="K115" s="56">
        <v>1.74</v>
      </c>
      <c r="L115" s="56">
        <v>5.26</v>
      </c>
      <c r="M115" s="56">
        <v>4.16</v>
      </c>
      <c r="N115" s="56">
        <v>0.63</v>
      </c>
      <c r="O115" s="56">
        <v>0.1</v>
      </c>
      <c r="U115" s="56">
        <v>0.15</v>
      </c>
      <c r="V115" s="56">
        <f t="shared" si="106"/>
        <v>100.34999999999998</v>
      </c>
      <c r="X115" s="115" t="str">
        <f t="shared" si="107"/>
        <v>dacite</v>
      </c>
      <c r="Y115" s="47">
        <f t="shared" si="108"/>
        <v>64.914690042449024</v>
      </c>
      <c r="Z115" s="47">
        <f t="shared" si="109"/>
        <v>1.6781351760199672</v>
      </c>
      <c r="AA115" s="47">
        <f t="shared" si="110"/>
        <v>14.028004225891461</v>
      </c>
      <c r="AB115" s="47">
        <f t="shared" si="111"/>
        <v>6.938863083108294</v>
      </c>
      <c r="AC115" s="47">
        <f t="shared" si="112"/>
        <v>0.49238696781424185</v>
      </c>
      <c r="AD115" s="47">
        <f t="shared" si="113"/>
        <v>1.7484761714220016</v>
      </c>
      <c r="AE115" s="47">
        <f t="shared" si="114"/>
        <v>5.2856233687814536</v>
      </c>
      <c r="AF115" s="47">
        <f t="shared" si="115"/>
        <v>4.1802648696066242</v>
      </c>
      <c r="AG115" s="47">
        <f t="shared" si="116"/>
        <v>0.63306895861831092</v>
      </c>
      <c r="AH115" s="47">
        <f t="shared" si="117"/>
        <v>0.10048713628862078</v>
      </c>
      <c r="AI115" s="47">
        <f t="shared" si="118"/>
        <v>0</v>
      </c>
      <c r="AJ115" s="47">
        <f t="shared" si="119"/>
        <v>0</v>
      </c>
      <c r="AK115" s="47">
        <f t="shared" si="120"/>
        <v>0</v>
      </c>
      <c r="AL115" s="47">
        <f t="shared" si="121"/>
        <v>0</v>
      </c>
      <c r="AM115" s="125">
        <f t="shared" si="131"/>
        <v>100</v>
      </c>
      <c r="AO115" s="57">
        <f t="shared" si="132"/>
        <v>64.914690042449024</v>
      </c>
      <c r="AP115" s="57">
        <f t="shared" si="133"/>
        <v>0.63306895861831092</v>
      </c>
      <c r="AQ115" s="57">
        <f t="shared" si="134"/>
        <v>4.8133338282249349</v>
      </c>
      <c r="AR115" s="57">
        <f t="shared" si="135"/>
        <v>0.79873283174589949</v>
      </c>
      <c r="AS115" s="57">
        <f t="shared" si="136"/>
        <v>0.81691945405556554</v>
      </c>
      <c r="AT115" s="57">
        <f t="shared" si="137"/>
        <v>1.8550773366615461</v>
      </c>
      <c r="AU115" s="99">
        <f t="shared" si="129"/>
        <v>-0.47228954055651862</v>
      </c>
      <c r="AV115" s="57">
        <f t="shared" si="130"/>
        <v>6.6031746031746028</v>
      </c>
      <c r="AW115" s="57">
        <v>5.6042236809742718</v>
      </c>
      <c r="AX115" s="57">
        <v>38.290409493419503</v>
      </c>
      <c r="AY115" s="57">
        <v>56.105366825606225</v>
      </c>
      <c r="AZ115" s="57"/>
      <c r="BA115" s="57">
        <v>5.8555271042178445</v>
      </c>
      <c r="BB115" s="57">
        <v>35.523240974805574</v>
      </c>
      <c r="BC115" s="57">
        <v>58.621231920976591</v>
      </c>
    </row>
    <row r="116" spans="1:55" x14ac:dyDescent="0.25">
      <c r="A116" s="124" t="s">
        <v>38</v>
      </c>
      <c r="B116" s="115" t="s">
        <v>272</v>
      </c>
      <c r="C116" s="96" t="s">
        <v>289</v>
      </c>
      <c r="D116" s="100" t="s">
        <v>27</v>
      </c>
      <c r="E116" s="56">
        <v>64.400000000000006</v>
      </c>
      <c r="F116" s="56">
        <v>0.96</v>
      </c>
      <c r="G116" s="56">
        <v>14.62</v>
      </c>
      <c r="H116" s="56">
        <v>2.59</v>
      </c>
      <c r="I116" s="56">
        <v>4.5599999999999996</v>
      </c>
      <c r="J116" s="56">
        <v>0.49</v>
      </c>
      <c r="K116" s="56">
        <v>1.88</v>
      </c>
      <c r="L116" s="56">
        <v>5.21</v>
      </c>
      <c r="M116" s="56">
        <v>4.2</v>
      </c>
      <c r="N116" s="56">
        <v>0.75</v>
      </c>
      <c r="O116" s="56">
        <v>0.1</v>
      </c>
      <c r="U116" s="56">
        <v>0.14000000000000001</v>
      </c>
      <c r="V116" s="56">
        <f t="shared" si="106"/>
        <v>99.899999999999991</v>
      </c>
      <c r="X116" s="115" t="str">
        <f t="shared" si="107"/>
        <v>dacite</v>
      </c>
      <c r="Y116" s="47">
        <f t="shared" si="108"/>
        <v>64.721449867676142</v>
      </c>
      <c r="Z116" s="47">
        <f t="shared" si="109"/>
        <v>0.96479179926970626</v>
      </c>
      <c r="AA116" s="47">
        <f t="shared" si="110"/>
        <v>14.692975109711568</v>
      </c>
      <c r="AB116" s="47">
        <f t="shared" si="111"/>
        <v>6.9277411142005292</v>
      </c>
      <c r="AC116" s="47">
        <f t="shared" si="112"/>
        <v>0.4924458142105792</v>
      </c>
      <c r="AD116" s="47">
        <f t="shared" si="113"/>
        <v>1.889383940236508</v>
      </c>
      <c r="AE116" s="47">
        <f t="shared" si="114"/>
        <v>5.2360054939533018</v>
      </c>
      <c r="AF116" s="47">
        <f t="shared" si="115"/>
        <v>4.2209641218049647</v>
      </c>
      <c r="AG116" s="47">
        <f t="shared" si="116"/>
        <v>0.75374359317945805</v>
      </c>
      <c r="AH116" s="47">
        <f t="shared" si="117"/>
        <v>0.10049914575726107</v>
      </c>
      <c r="AI116" s="47">
        <f t="shared" si="118"/>
        <v>0</v>
      </c>
      <c r="AJ116" s="47">
        <f t="shared" si="119"/>
        <v>0</v>
      </c>
      <c r="AK116" s="47">
        <f t="shared" si="120"/>
        <v>0</v>
      </c>
      <c r="AL116" s="47">
        <f t="shared" si="121"/>
        <v>0</v>
      </c>
      <c r="AM116" s="125">
        <f t="shared" si="131"/>
        <v>100.00000000000003</v>
      </c>
      <c r="AO116" s="57">
        <f t="shared" si="132"/>
        <v>64.721449867676142</v>
      </c>
      <c r="AP116" s="57">
        <f t="shared" si="133"/>
        <v>0.75374359317945805</v>
      </c>
      <c r="AQ116" s="57">
        <f t="shared" si="134"/>
        <v>4.9747077149844223</v>
      </c>
      <c r="AR116" s="57">
        <f t="shared" si="135"/>
        <v>0.7857142857142857</v>
      </c>
      <c r="AS116" s="57">
        <f t="shared" si="136"/>
        <v>0.85032780145905995</v>
      </c>
      <c r="AT116" s="57">
        <f t="shared" si="137"/>
        <v>1.8935420226661754</v>
      </c>
      <c r="AU116" s="99">
        <f t="shared" si="129"/>
        <v>-0.26129777896887951</v>
      </c>
      <c r="AV116" s="57">
        <f t="shared" si="130"/>
        <v>5.6</v>
      </c>
      <c r="AW116" s="57">
        <v>6.5903925695995076</v>
      </c>
      <c r="AX116" s="57">
        <v>37.455048581413692</v>
      </c>
      <c r="AY116" s="57">
        <v>55.9545588489868</v>
      </c>
      <c r="AZ116" s="57"/>
      <c r="BA116" s="57">
        <v>7.0471655167472154</v>
      </c>
      <c r="BB116" s="57">
        <v>33.120125966869963</v>
      </c>
      <c r="BC116" s="57">
        <v>59.832708516382816</v>
      </c>
    </row>
    <row r="117" spans="1:55" x14ac:dyDescent="0.25">
      <c r="AV117" s="57"/>
      <c r="AW117" s="57"/>
      <c r="AX117" s="57"/>
      <c r="AY117" s="57"/>
      <c r="AZ117" s="57"/>
      <c r="BA117" s="57"/>
      <c r="BB117" s="57"/>
      <c r="BC117" s="57"/>
    </row>
    <row r="118" spans="1:55" x14ac:dyDescent="0.25">
      <c r="A118" s="126" t="s">
        <v>313</v>
      </c>
      <c r="AV118" s="57"/>
      <c r="AW118" s="57"/>
      <c r="AX118" s="57"/>
      <c r="AY118" s="57"/>
      <c r="AZ118" s="57"/>
      <c r="BA118" s="57"/>
      <c r="BB118" s="57"/>
      <c r="BC118" s="57"/>
    </row>
    <row r="119" spans="1:55" x14ac:dyDescent="0.25">
      <c r="A119" s="127" t="s">
        <v>503</v>
      </c>
      <c r="B119" s="127" t="s">
        <v>284</v>
      </c>
      <c r="C119" s="127" t="s">
        <v>274</v>
      </c>
      <c r="D119" s="100" t="s">
        <v>27</v>
      </c>
      <c r="E119" s="128">
        <v>63.995626666</v>
      </c>
      <c r="F119" s="128">
        <v>0.69539196899999989</v>
      </c>
      <c r="G119" s="128">
        <v>15.473601071000001</v>
      </c>
      <c r="H119" s="128">
        <v>7.1745469179999999</v>
      </c>
      <c r="I119" s="129"/>
      <c r="J119" s="128">
        <v>0.19877668600000001</v>
      </c>
      <c r="K119" s="128">
        <v>1.5192145279999998</v>
      </c>
      <c r="L119" s="128">
        <v>4.723715863999999</v>
      </c>
      <c r="M119" s="128">
        <v>4.1843379890000003</v>
      </c>
      <c r="N119" s="128">
        <v>0.968901181</v>
      </c>
      <c r="O119" s="128">
        <v>0.163348613</v>
      </c>
      <c r="P119" s="128">
        <v>4.1426260999999999E-2</v>
      </c>
      <c r="R119" s="128">
        <v>1.6821448999999999E-2</v>
      </c>
      <c r="S119" s="128">
        <v>1.2333009000000001E-2</v>
      </c>
      <c r="T119" s="128">
        <v>9.8439649999999997E-3</v>
      </c>
      <c r="U119" s="128">
        <v>0</v>
      </c>
      <c r="V119" s="56">
        <f t="shared" ref="V119:V144" si="138">SUM(E119:U119)</f>
        <v>99.177886169000033</v>
      </c>
      <c r="X119" s="115" t="str">
        <f t="shared" ref="X119:X144" si="139">D119</f>
        <v>dacite</v>
      </c>
      <c r="Y119" s="47">
        <f t="shared" ref="Y119:Y144" si="140">100*E119/(SUM($E119:$G119)+$H119/1.11+SUM($I119:$P119)+$R119+$T119)</f>
        <v>65.000163883123733</v>
      </c>
      <c r="Z119" s="47">
        <f t="shared" ref="Z119:Z144" si="141">100*F119/(SUM($E119:$G119)+$H119/1.11+SUM($I119:$P119)+$R119+$T119)</f>
        <v>0.70630751354174259</v>
      </c>
      <c r="AA119" s="47">
        <f t="shared" ref="AA119:AA144" si="142">100*G119/(SUM($E119:$G119)+$H119/1.11+SUM($I119:$P119)+$R119+$T119)</f>
        <v>15.716489670870581</v>
      </c>
      <c r="AB119" s="47">
        <f t="shared" ref="AB119:AB144" si="143">100*(H119/1.11+I119)/(SUM($E119:$G119)+$H119/1.11+SUM($I119:$P119)+$R119+$T119)</f>
        <v>6.5650140014919369</v>
      </c>
      <c r="AC119" s="47">
        <f t="shared" ref="AC119:AC144" si="144">100*J119/(SUM($E119:$G119)+$H119/1.11+SUM($I119:$P119)+$R119+$T119)</f>
        <v>0.2018968770097023</v>
      </c>
      <c r="AD119" s="47">
        <f t="shared" ref="AD119:AD144" si="145">100*K119/(SUM($E119:$G119)+$H119/1.11+SUM($I119:$P119)+$R119+$T119)</f>
        <v>1.5430615877707554</v>
      </c>
      <c r="AE119" s="47">
        <f t="shared" ref="AE119:AE144" si="146">100*L119/(SUM($E119:$G119)+$H119/1.11+SUM($I119:$P119)+$R119+$T119)</f>
        <v>4.797863874351882</v>
      </c>
      <c r="AF119" s="47">
        <f t="shared" ref="AF119:AF144" si="147">100*M119/(SUM($E119:$G119)+$H119/1.11+SUM($I119:$P119)+$R119+$T119)</f>
        <v>4.2500194028396177</v>
      </c>
      <c r="AG119" s="47">
        <f t="shared" ref="AG119:AG144" si="148">100*N119/(SUM($E119:$G119)+$H119/1.11+SUM($I119:$P119)+$R119+$T119)</f>
        <v>0.98410999051927195</v>
      </c>
      <c r="AH119" s="47">
        <f t="shared" ref="AH119:AH144" si="149">100*O119/(SUM($E119:$G119)+$H119/1.11+SUM($I119:$P119)+$R119+$T119)</f>
        <v>0.16591269072956805</v>
      </c>
      <c r="AI119" s="47">
        <f t="shared" ref="AI119:AI144" si="150">100*P119/(SUM($E119:$G119)+$H119/1.11+SUM($I119:$P119)+$R119+$T119)</f>
        <v>4.2076527637093353E-2</v>
      </c>
      <c r="AJ119" s="47">
        <f t="shared" ref="AJ119:AJ144" si="151">100*R119/(SUM($E119:$G119)+$H119/1.11+SUM($I119:$P119)+$R119+$T119)</f>
        <v>1.7085494723852977E-2</v>
      </c>
      <c r="AK119" s="47">
        <f t="shared" ref="AK119:AK144" si="152">100*S119/(SUM($E119:$G119)+$H119/1.11+SUM($I119:$P119)+$R119+$T119)</f>
        <v>1.2526599830890389E-2</v>
      </c>
      <c r="AL119" s="47">
        <f t="shared" ref="AL119:AL144" si="153">100*T119/(SUM($E119:$G119)+$H119/1.11+SUM($I119:$P119)+$R119+$T119)</f>
        <v>9.9984853902474972E-3</v>
      </c>
      <c r="AM119" s="125">
        <f t="shared" ref="AM119:AM128" si="154">SUM(Y119:AL119)</f>
        <v>100.01252659983086</v>
      </c>
      <c r="AO119" s="57">
        <f t="shared" ref="AO119:AO128" si="155">Y119</f>
        <v>65.000163883123733</v>
      </c>
      <c r="AP119" s="57">
        <f t="shared" ref="AP119:AP128" si="156">AG119</f>
        <v>0.98410999051927195</v>
      </c>
      <c r="AQ119" s="57">
        <f t="shared" ref="AQ119:AQ128" si="157">AF119+AG119</f>
        <v>5.2341293933588897</v>
      </c>
      <c r="AR119" s="57">
        <f t="shared" ref="AR119:AR128" si="158">AB119/(AB119+AD119)</f>
        <v>0.80968830756657084</v>
      </c>
      <c r="AS119" s="57">
        <f t="shared" ref="AS119:AS128" si="159">(AA119/AA$4)/(AE119/AE$4+AF119/AF$4+AG119/AG$4)</f>
        <v>0.93663501671057525</v>
      </c>
      <c r="AT119" s="57">
        <f t="shared" ref="AT119:AT128" si="160">(AA119/AA$4)/(AF119/AF$4+AG119/AG$4)</f>
        <v>1.9507451303650289</v>
      </c>
      <c r="AU119" s="99">
        <f t="shared" ref="AU119:AU144" si="161">AF119+AG119-AE119</f>
        <v>0.43626551900700772</v>
      </c>
      <c r="AV119" s="57">
        <f t="shared" ref="AV119:AV144" si="162">AF119/AG119</f>
        <v>4.318642675903603</v>
      </c>
      <c r="AW119" s="57">
        <v>8.7308808825469644</v>
      </c>
      <c r="AX119" s="57">
        <v>34.102632841739613</v>
      </c>
      <c r="AY119" s="57">
        <v>57.166486275713424</v>
      </c>
      <c r="AZ119" s="57"/>
      <c r="BA119" s="57">
        <v>8.7789812364081019</v>
      </c>
      <c r="BB119" s="57">
        <v>33.739589671013754</v>
      </c>
      <c r="BC119" s="57">
        <v>57.481429092578146</v>
      </c>
    </row>
    <row r="120" spans="1:55" x14ac:dyDescent="0.25">
      <c r="A120" s="127" t="s">
        <v>504</v>
      </c>
      <c r="B120" s="127" t="s">
        <v>285</v>
      </c>
      <c r="C120" s="127" t="s">
        <v>274</v>
      </c>
      <c r="D120" s="100" t="s">
        <v>27</v>
      </c>
      <c r="E120" s="128">
        <v>67.140447853932571</v>
      </c>
      <c r="F120" s="128">
        <v>0.59208076966292122</v>
      </c>
      <c r="G120" s="128">
        <v>13.987958943820223</v>
      </c>
      <c r="H120" s="128">
        <v>5.8083718764044932</v>
      </c>
      <c r="I120" s="129"/>
      <c r="J120" s="128">
        <v>0.18252002247191007</v>
      </c>
      <c r="K120" s="128">
        <v>1.0523327191011236</v>
      </c>
      <c r="L120" s="128">
        <v>3.4649685056179771</v>
      </c>
      <c r="M120" s="128">
        <v>4.3433287808988759</v>
      </c>
      <c r="N120" s="128">
        <v>1.4111527415730336</v>
      </c>
      <c r="O120" s="128">
        <v>0.11853698876404492</v>
      </c>
      <c r="P120" s="128">
        <v>4.8621162921348306E-2</v>
      </c>
      <c r="R120" s="128">
        <v>1.0191724719101123E-2</v>
      </c>
      <c r="S120" s="128">
        <v>1.0350196629213482E-2</v>
      </c>
      <c r="T120" s="128">
        <v>1.0340292134831459E-2</v>
      </c>
      <c r="U120" s="128">
        <v>0.95505617977530033</v>
      </c>
      <c r="V120" s="56">
        <f t="shared" si="138"/>
        <v>99.136258758426976</v>
      </c>
      <c r="X120" s="115" t="str">
        <f t="shared" si="139"/>
        <v>dacite</v>
      </c>
      <c r="Y120" s="47">
        <f t="shared" si="140"/>
        <v>68.794792017113252</v>
      </c>
      <c r="Z120" s="47">
        <f t="shared" si="141"/>
        <v>0.60666967093975432</v>
      </c>
      <c r="AA120" s="47">
        <f t="shared" si="142"/>
        <v>14.332622987227621</v>
      </c>
      <c r="AB120" s="47">
        <f t="shared" si="143"/>
        <v>5.3617031213101525</v>
      </c>
      <c r="AC120" s="47">
        <f t="shared" si="144"/>
        <v>0.18701732541658095</v>
      </c>
      <c r="AD120" s="47">
        <f t="shared" si="145"/>
        <v>1.0782622525971834</v>
      </c>
      <c r="AE120" s="47">
        <f t="shared" si="146"/>
        <v>3.5503455116716873</v>
      </c>
      <c r="AF120" s="47">
        <f t="shared" si="147"/>
        <v>4.4503486302911055</v>
      </c>
      <c r="AG120" s="47">
        <f t="shared" si="148"/>
        <v>1.445923619277881</v>
      </c>
      <c r="AH120" s="47">
        <f t="shared" si="149"/>
        <v>0.12145774639600829</v>
      </c>
      <c r="AI120" s="47">
        <f t="shared" si="150"/>
        <v>4.9819190930648787E-2</v>
      </c>
      <c r="AJ120" s="47">
        <f t="shared" si="151"/>
        <v>1.044284935172899E-2</v>
      </c>
      <c r="AK120" s="47">
        <f t="shared" si="152"/>
        <v>1.0605226018033813E-2</v>
      </c>
      <c r="AL120" s="47">
        <f t="shared" si="153"/>
        <v>1.0595077476389761E-2</v>
      </c>
      <c r="AM120" s="125">
        <f t="shared" si="154"/>
        <v>100.01060522601803</v>
      </c>
      <c r="AO120" s="57">
        <f t="shared" si="155"/>
        <v>68.794792017113252</v>
      </c>
      <c r="AP120" s="57">
        <f t="shared" si="156"/>
        <v>1.445923619277881</v>
      </c>
      <c r="AQ120" s="57">
        <f t="shared" si="157"/>
        <v>5.8962722495689865</v>
      </c>
      <c r="AR120" s="57">
        <f t="shared" si="158"/>
        <v>0.83256707295881516</v>
      </c>
      <c r="AS120" s="57">
        <f t="shared" si="159"/>
        <v>0.93426847921675205</v>
      </c>
      <c r="AT120" s="57">
        <f t="shared" si="160"/>
        <v>1.6129320364177224</v>
      </c>
      <c r="AU120" s="99">
        <f t="shared" si="161"/>
        <v>2.3459267378972992</v>
      </c>
      <c r="AV120" s="57">
        <f t="shared" si="162"/>
        <v>3.0778587270838593</v>
      </c>
      <c r="AW120" s="57">
        <v>13.098187812393538</v>
      </c>
      <c r="AX120" s="57">
        <v>25.780022885481699</v>
      </c>
      <c r="AY120" s="57">
        <v>61.121789302124775</v>
      </c>
      <c r="AZ120" s="57"/>
      <c r="BA120" s="57">
        <v>11.153296418998945</v>
      </c>
      <c r="BB120" s="57">
        <v>36.800615716757648</v>
      </c>
      <c r="BC120" s="57">
        <v>52.046087864243418</v>
      </c>
    </row>
    <row r="121" spans="1:55" x14ac:dyDescent="0.25">
      <c r="A121" s="127" t="s">
        <v>505</v>
      </c>
      <c r="B121" s="127" t="s">
        <v>286</v>
      </c>
      <c r="C121" s="127" t="s">
        <v>274</v>
      </c>
      <c r="D121" s="100" t="s">
        <v>33</v>
      </c>
      <c r="E121" s="128">
        <v>61.21107247299414</v>
      </c>
      <c r="F121" s="128">
        <v>0.7241920776908024</v>
      </c>
      <c r="G121" s="128">
        <v>16.349434374559689</v>
      </c>
      <c r="H121" s="128">
        <v>7.6721323127201568</v>
      </c>
      <c r="I121" s="129"/>
      <c r="J121" s="128">
        <v>0.22545621232876717</v>
      </c>
      <c r="K121" s="128">
        <v>1.7729772833659494</v>
      </c>
      <c r="L121" s="128">
        <v>5.372219687279844</v>
      </c>
      <c r="M121" s="128">
        <v>4.0869497610567525</v>
      </c>
      <c r="N121" s="128">
        <v>0.90662115352250494</v>
      </c>
      <c r="O121" s="128">
        <v>0.1495728962818004</v>
      </c>
      <c r="P121" s="128">
        <v>3.1539938062622314E-2</v>
      </c>
      <c r="R121" s="128">
        <v>1.8945900195694716E-2</v>
      </c>
      <c r="S121" s="128">
        <v>1.7440199706457923E-2</v>
      </c>
      <c r="T121" s="128">
        <v>1.1108280430528377E-2</v>
      </c>
      <c r="U121" s="128">
        <v>1.2720156555772906</v>
      </c>
      <c r="V121" s="56">
        <f t="shared" si="138"/>
        <v>99.821678205772983</v>
      </c>
      <c r="X121" s="115" t="str">
        <f t="shared" si="139"/>
        <v>andesite</v>
      </c>
      <c r="Y121" s="47">
        <f t="shared" si="140"/>
        <v>62.605983270202906</v>
      </c>
      <c r="Z121" s="47">
        <f t="shared" si="141"/>
        <v>0.74069535573530387</v>
      </c>
      <c r="AA121" s="47">
        <f t="shared" si="142"/>
        <v>16.722014066696129</v>
      </c>
      <c r="AB121" s="47">
        <f t="shared" si="143"/>
        <v>7.0693414276743232</v>
      </c>
      <c r="AC121" s="47">
        <f t="shared" si="144"/>
        <v>0.23059402959236666</v>
      </c>
      <c r="AD121" s="47">
        <f t="shared" si="145"/>
        <v>1.8133808420009359</v>
      </c>
      <c r="AE121" s="47">
        <f t="shared" si="146"/>
        <v>5.4946447150404731</v>
      </c>
      <c r="AF121" s="47">
        <f t="shared" si="147"/>
        <v>4.1800853673943656</v>
      </c>
      <c r="AG121" s="47">
        <f t="shared" si="148"/>
        <v>0.92728172333337322</v>
      </c>
      <c r="AH121" s="47">
        <f t="shared" si="149"/>
        <v>0.15298144378087128</v>
      </c>
      <c r="AI121" s="47">
        <f t="shared" si="150"/>
        <v>3.2258687111926393E-2</v>
      </c>
      <c r="AJ121" s="47">
        <f t="shared" si="151"/>
        <v>1.9377649545577028E-2</v>
      </c>
      <c r="AK121" s="47">
        <f t="shared" si="152"/>
        <v>1.783763634484959E-2</v>
      </c>
      <c r="AL121" s="47">
        <f t="shared" si="153"/>
        <v>1.1361421891459373E-2</v>
      </c>
      <c r="AM121" s="125">
        <f t="shared" si="154"/>
        <v>100.01783763634488</v>
      </c>
      <c r="AO121" s="57">
        <f t="shared" si="155"/>
        <v>62.605983270202906</v>
      </c>
      <c r="AP121" s="57">
        <f t="shared" si="156"/>
        <v>0.92728172333337322</v>
      </c>
      <c r="AQ121" s="57">
        <f t="shared" si="157"/>
        <v>5.1073670907277391</v>
      </c>
      <c r="AR121" s="57">
        <f t="shared" si="158"/>
        <v>0.79585302940387548</v>
      </c>
      <c r="AS121" s="57">
        <f t="shared" si="159"/>
        <v>0.93575840724364256</v>
      </c>
      <c r="AT121" s="57">
        <f t="shared" si="160"/>
        <v>2.1220546532486004</v>
      </c>
      <c r="AU121" s="99">
        <f t="shared" si="161"/>
        <v>-0.38727762431273405</v>
      </c>
      <c r="AV121" s="57">
        <f t="shared" si="162"/>
        <v>4.5078914662179264</v>
      </c>
      <c r="AW121" s="57">
        <v>7.9202089004498308</v>
      </c>
      <c r="AX121" s="57">
        <v>37.948765960484039</v>
      </c>
      <c r="AY121" s="57">
        <v>54.131025139066132</v>
      </c>
      <c r="AZ121" s="57"/>
      <c r="BA121" s="57"/>
      <c r="BB121" s="57"/>
      <c r="BC121" s="57"/>
    </row>
    <row r="122" spans="1:55" x14ac:dyDescent="0.25">
      <c r="A122" s="127" t="s">
        <v>506</v>
      </c>
      <c r="B122" s="127" t="s">
        <v>287</v>
      </c>
      <c r="C122" s="127" t="s">
        <v>275</v>
      </c>
      <c r="D122" s="100" t="s">
        <v>27</v>
      </c>
      <c r="E122" s="128">
        <v>65.226851466421138</v>
      </c>
      <c r="F122" s="128">
        <v>0.66473728471454907</v>
      </c>
      <c r="G122" s="128">
        <v>15.367507499079197</v>
      </c>
      <c r="H122" s="128">
        <v>6.7205528962553736</v>
      </c>
      <c r="I122" s="129"/>
      <c r="J122" s="128">
        <v>0.18875405770411305</v>
      </c>
      <c r="K122" s="128">
        <v>1.4899357060773486</v>
      </c>
      <c r="L122" s="128">
        <v>4.6491133792510757</v>
      </c>
      <c r="M122" s="128">
        <v>4.1942564753836731</v>
      </c>
      <c r="N122" s="128">
        <v>1.1277096036832415</v>
      </c>
      <c r="O122" s="128">
        <v>0.14576456402701049</v>
      </c>
      <c r="P122" s="128">
        <v>4.2817899079189703E-2</v>
      </c>
      <c r="R122" s="128">
        <v>1.4212070227133215E-2</v>
      </c>
      <c r="S122" s="128">
        <v>1.7966963781461027E-2</v>
      </c>
      <c r="T122" s="128">
        <v>9.0137632903621902E-3</v>
      </c>
      <c r="U122" s="128">
        <v>6.1387354204999758E-2</v>
      </c>
      <c r="V122" s="56">
        <f t="shared" si="138"/>
        <v>99.92058098317986</v>
      </c>
      <c r="X122" s="115" t="str">
        <f t="shared" si="139"/>
        <v>dacite</v>
      </c>
      <c r="Y122" s="47">
        <f t="shared" si="140"/>
        <v>65.769299597013074</v>
      </c>
      <c r="Z122" s="47">
        <f t="shared" si="141"/>
        <v>0.67026546044772539</v>
      </c>
      <c r="AA122" s="47">
        <f t="shared" si="142"/>
        <v>15.495308788384484</v>
      </c>
      <c r="AB122" s="47">
        <f t="shared" si="143"/>
        <v>6.1049038226551078</v>
      </c>
      <c r="AC122" s="47">
        <f t="shared" si="144"/>
        <v>0.19032379905206007</v>
      </c>
      <c r="AD122" s="47">
        <f t="shared" si="145"/>
        <v>1.5023265055762314</v>
      </c>
      <c r="AE122" s="47">
        <f t="shared" si="146"/>
        <v>4.6877769480848865</v>
      </c>
      <c r="AF122" s="47">
        <f t="shared" si="147"/>
        <v>4.2291373033424815</v>
      </c>
      <c r="AG122" s="47">
        <f t="shared" si="148"/>
        <v>1.1370880107750427</v>
      </c>
      <c r="AH122" s="47">
        <f t="shared" si="149"/>
        <v>0.14697679048720849</v>
      </c>
      <c r="AI122" s="47">
        <f t="shared" si="150"/>
        <v>4.3173986929349657E-2</v>
      </c>
      <c r="AJ122" s="47">
        <f t="shared" si="151"/>
        <v>1.433026251686099E-2</v>
      </c>
      <c r="AK122" s="47">
        <f t="shared" si="152"/>
        <v>1.8116383011372562E-2</v>
      </c>
      <c r="AL122" s="47">
        <f t="shared" si="153"/>
        <v>9.0887247354807296E-3</v>
      </c>
      <c r="AM122" s="125">
        <f t="shared" si="154"/>
        <v>100.01811638301137</v>
      </c>
      <c r="AO122" s="57">
        <f t="shared" si="155"/>
        <v>65.769299597013074</v>
      </c>
      <c r="AP122" s="57">
        <f t="shared" si="156"/>
        <v>1.1370880107750427</v>
      </c>
      <c r="AQ122" s="57">
        <f t="shared" si="157"/>
        <v>5.366225314117524</v>
      </c>
      <c r="AR122" s="57">
        <f t="shared" si="158"/>
        <v>0.8025133404991146</v>
      </c>
      <c r="AS122" s="57">
        <f t="shared" si="159"/>
        <v>0.92726232741922487</v>
      </c>
      <c r="AT122" s="57">
        <f t="shared" si="160"/>
        <v>1.8924671857807935</v>
      </c>
      <c r="AU122" s="99">
        <f t="shared" si="161"/>
        <v>0.67844836603263747</v>
      </c>
      <c r="AV122" s="57">
        <f t="shared" si="162"/>
        <v>3.7192699802189351</v>
      </c>
      <c r="AW122" s="57">
        <v>10.043709596873661</v>
      </c>
      <c r="AX122" s="57">
        <v>33.32088469656555</v>
      </c>
      <c r="AY122" s="57">
        <v>56.635405706560782</v>
      </c>
      <c r="AZ122" s="57"/>
      <c r="BA122" s="57">
        <v>9.8789326899623475</v>
      </c>
      <c r="BB122" s="57">
        <v>34.414820982686642</v>
      </c>
      <c r="BC122" s="57">
        <v>55.70624632735101</v>
      </c>
    </row>
    <row r="123" spans="1:55" x14ac:dyDescent="0.25">
      <c r="A123" s="127" t="s">
        <v>507</v>
      </c>
      <c r="B123" s="127" t="s">
        <v>287</v>
      </c>
      <c r="C123" s="127" t="s">
        <v>275</v>
      </c>
      <c r="D123" s="100" t="s">
        <v>27</v>
      </c>
      <c r="E123" s="128">
        <v>64.391046259398507</v>
      </c>
      <c r="F123" s="128">
        <v>0.69021016917293243</v>
      </c>
      <c r="G123" s="128">
        <v>15.616640131578952</v>
      </c>
      <c r="H123" s="128">
        <v>7.0590760714285725</v>
      </c>
      <c r="I123" s="129"/>
      <c r="J123" s="128">
        <v>0.19189860902255643</v>
      </c>
      <c r="K123" s="128">
        <v>1.4469650187969927</v>
      </c>
      <c r="L123" s="128">
        <v>4.7579097180451138</v>
      </c>
      <c r="M123" s="128">
        <v>4.1808564473684218</v>
      </c>
      <c r="N123" s="128">
        <v>1.017633552631579</v>
      </c>
      <c r="O123" s="128">
        <v>0.13783043233082709</v>
      </c>
      <c r="P123" s="128">
        <v>3.9775093984962415E-2</v>
      </c>
      <c r="R123" s="128">
        <v>1.5930000000000003E-2</v>
      </c>
      <c r="S123" s="128">
        <v>1.0719812030075189E-2</v>
      </c>
      <c r="T123" s="128">
        <v>8.1446616541353406E-3</v>
      </c>
      <c r="U123" s="128">
        <v>0.18796992481200936</v>
      </c>
      <c r="V123" s="56">
        <f t="shared" si="138"/>
        <v>99.752605902255624</v>
      </c>
      <c r="X123" s="115" t="str">
        <f t="shared" si="139"/>
        <v>dacite</v>
      </c>
      <c r="Y123" s="47">
        <f t="shared" si="140"/>
        <v>65.137279723652853</v>
      </c>
      <c r="Z123" s="47">
        <f t="shared" si="141"/>
        <v>0.69820907516260344</v>
      </c>
      <c r="AA123" s="47">
        <f t="shared" si="142"/>
        <v>15.797622739292063</v>
      </c>
      <c r="AB123" s="47">
        <f t="shared" si="143"/>
        <v>6.4332291181392209</v>
      </c>
      <c r="AC123" s="47">
        <f t="shared" si="144"/>
        <v>0.19412253877856017</v>
      </c>
      <c r="AD123" s="47">
        <f t="shared" si="145"/>
        <v>1.4637340228955109</v>
      </c>
      <c r="AE123" s="47">
        <f t="shared" si="146"/>
        <v>4.8130495497105761</v>
      </c>
      <c r="AF123" s="47">
        <f t="shared" si="147"/>
        <v>4.2293087582332181</v>
      </c>
      <c r="AG123" s="47">
        <f t="shared" si="148"/>
        <v>1.0294269968359564</v>
      </c>
      <c r="AH123" s="47">
        <f t="shared" si="149"/>
        <v>0.13942776126043574</v>
      </c>
      <c r="AI123" s="47">
        <f t="shared" si="150"/>
        <v>4.0236051026347773E-2</v>
      </c>
      <c r="AJ123" s="47">
        <f t="shared" si="151"/>
        <v>1.6114614162622599E-2</v>
      </c>
      <c r="AK123" s="47">
        <f t="shared" si="152"/>
        <v>1.0844044868832498E-2</v>
      </c>
      <c r="AL123" s="47">
        <f t="shared" si="153"/>
        <v>8.2390508500626829E-3</v>
      </c>
      <c r="AM123" s="125">
        <f t="shared" si="154"/>
        <v>100.01084404486886</v>
      </c>
      <c r="AO123" s="57">
        <f t="shared" si="155"/>
        <v>65.137279723652853</v>
      </c>
      <c r="AP123" s="57">
        <f t="shared" si="156"/>
        <v>1.0294269968359564</v>
      </c>
      <c r="AQ123" s="57">
        <f t="shared" si="157"/>
        <v>5.2587357550691749</v>
      </c>
      <c r="AR123" s="57">
        <f t="shared" si="158"/>
        <v>0.81464595987670785</v>
      </c>
      <c r="AS123" s="57">
        <f t="shared" si="159"/>
        <v>0.93908665545394798</v>
      </c>
      <c r="AT123" s="57">
        <f t="shared" si="160"/>
        <v>1.9571763660806707</v>
      </c>
      <c r="AU123" s="99">
        <f t="shared" si="161"/>
        <v>0.44568620535859882</v>
      </c>
      <c r="AV123" s="57">
        <f t="shared" si="162"/>
        <v>4.1084105732921401</v>
      </c>
      <c r="AW123" s="57">
        <v>9.0878941842617511</v>
      </c>
      <c r="AX123" s="57">
        <v>34.304698521792652</v>
      </c>
      <c r="AY123" s="57">
        <v>56.607407293945606</v>
      </c>
      <c r="AZ123" s="57"/>
      <c r="BA123" s="57">
        <v>9.1389983722637727</v>
      </c>
      <c r="BB123" s="57">
        <v>33.935272451294821</v>
      </c>
      <c r="BC123" s="57">
        <v>56.925729176441401</v>
      </c>
    </row>
    <row r="124" spans="1:55" x14ac:dyDescent="0.25">
      <c r="A124" s="127" t="s">
        <v>508</v>
      </c>
      <c r="B124" s="127" t="s">
        <v>288</v>
      </c>
      <c r="C124" s="127" t="s">
        <v>275</v>
      </c>
      <c r="D124" s="100" t="s">
        <v>27</v>
      </c>
      <c r="E124" s="128">
        <v>65.199504781281846</v>
      </c>
      <c r="F124" s="128">
        <v>0.68487060020345925</v>
      </c>
      <c r="G124" s="128">
        <v>15.303783672431344</v>
      </c>
      <c r="H124" s="128">
        <v>6.8907914547304223</v>
      </c>
      <c r="I124" s="129"/>
      <c r="J124" s="128">
        <v>0.19387365208545282</v>
      </c>
      <c r="K124" s="128">
        <v>1.4767885554425237</v>
      </c>
      <c r="L124" s="128">
        <v>4.6986103255340828</v>
      </c>
      <c r="M124" s="128">
        <v>4.2532159715157709</v>
      </c>
      <c r="N124" s="128">
        <v>1.0493707019328591</v>
      </c>
      <c r="O124" s="128">
        <v>0.15718916581892178</v>
      </c>
      <c r="P124" s="128">
        <v>3.4449949135300126E-2</v>
      </c>
      <c r="R124" s="128">
        <v>1.5100661241098687E-2</v>
      </c>
      <c r="S124" s="128">
        <v>1.3256917599186173E-2</v>
      </c>
      <c r="T124" s="128">
        <v>1.1122583926754841E-2</v>
      </c>
      <c r="U124" s="128">
        <v>-0.20345879959315061</v>
      </c>
      <c r="V124" s="56">
        <f t="shared" si="138"/>
        <v>99.778470193285855</v>
      </c>
      <c r="X124" s="115" t="str">
        <f t="shared" si="139"/>
        <v>dacite</v>
      </c>
      <c r="Y124" s="47">
        <f t="shared" si="140"/>
        <v>65.668508712298944</v>
      </c>
      <c r="Z124" s="47">
        <f t="shared" si="141"/>
        <v>0.68979712540960891</v>
      </c>
      <c r="AA124" s="47">
        <f t="shared" si="142"/>
        <v>15.413869396638656</v>
      </c>
      <c r="AB124" s="47">
        <f t="shared" si="143"/>
        <v>6.2525760746629446</v>
      </c>
      <c r="AC124" s="47">
        <f t="shared" si="144"/>
        <v>0.19526825631218345</v>
      </c>
      <c r="AD124" s="47">
        <f t="shared" si="145"/>
        <v>1.4874116367083565</v>
      </c>
      <c r="AE124" s="47">
        <f t="shared" si="146"/>
        <v>4.7324091514666637</v>
      </c>
      <c r="AF124" s="47">
        <f t="shared" si="147"/>
        <v>4.2838109126398987</v>
      </c>
      <c r="AG124" s="47">
        <f t="shared" si="148"/>
        <v>1.0569192099460976</v>
      </c>
      <c r="AH124" s="47">
        <f t="shared" si="149"/>
        <v>0.1583198850924758</v>
      </c>
      <c r="AI124" s="47">
        <f t="shared" si="150"/>
        <v>3.4697760244019361E-2</v>
      </c>
      <c r="AJ124" s="47">
        <f t="shared" si="151"/>
        <v>1.5209285831220821E-2</v>
      </c>
      <c r="AK124" s="47">
        <f t="shared" si="152"/>
        <v>1.3352279465630489E-2</v>
      </c>
      <c r="AL124" s="47">
        <f t="shared" si="153"/>
        <v>1.1202592748941682E-2</v>
      </c>
      <c r="AM124" s="125">
        <f t="shared" si="154"/>
        <v>100.01335227946566</v>
      </c>
      <c r="AO124" s="57">
        <f t="shared" si="155"/>
        <v>65.668508712298944</v>
      </c>
      <c r="AP124" s="57">
        <f t="shared" si="156"/>
        <v>1.0569192099460976</v>
      </c>
      <c r="AQ124" s="57">
        <f t="shared" si="157"/>
        <v>5.3407301225859962</v>
      </c>
      <c r="AR124" s="57">
        <f t="shared" si="158"/>
        <v>0.80782764880581059</v>
      </c>
      <c r="AS124" s="57">
        <f t="shared" si="159"/>
        <v>0.91775833124370054</v>
      </c>
      <c r="AT124" s="57">
        <f t="shared" si="160"/>
        <v>1.8817928384176037</v>
      </c>
      <c r="AU124" s="99">
        <f t="shared" si="161"/>
        <v>0.60832097111933248</v>
      </c>
      <c r="AV124" s="57">
        <f t="shared" si="162"/>
        <v>4.0531110347198354</v>
      </c>
      <c r="AW124" s="57">
        <v>9.3128223368140173</v>
      </c>
      <c r="AX124" s="57">
        <v>33.45951830985905</v>
      </c>
      <c r="AY124" s="57">
        <v>57.227659353326921</v>
      </c>
      <c r="AZ124" s="57"/>
      <c r="BA124" s="57">
        <v>9.2218535488993663</v>
      </c>
      <c r="BB124" s="57">
        <v>34.109493875556375</v>
      </c>
      <c r="BC124" s="57">
        <v>56.668652575544264</v>
      </c>
    </row>
    <row r="125" spans="1:55" x14ac:dyDescent="0.25">
      <c r="A125" s="127" t="s">
        <v>509</v>
      </c>
      <c r="B125" s="127" t="s">
        <v>39</v>
      </c>
      <c r="C125" s="127" t="s">
        <v>276</v>
      </c>
      <c r="D125" s="100" t="s">
        <v>27</v>
      </c>
      <c r="E125" s="128">
        <v>62.941101080506968</v>
      </c>
      <c r="F125" s="128">
        <v>0.68087032001748216</v>
      </c>
      <c r="G125" s="128">
        <v>14.989164633566427</v>
      </c>
      <c r="H125" s="128">
        <v>6.7587239063811158</v>
      </c>
      <c r="I125" s="129"/>
      <c r="J125" s="128">
        <v>0.19020583977272718</v>
      </c>
      <c r="K125" s="128">
        <v>1.5230594556818178</v>
      </c>
      <c r="L125" s="128">
        <v>4.2150752187062928</v>
      </c>
      <c r="M125" s="128">
        <v>4.0446081868006978</v>
      </c>
      <c r="N125" s="128">
        <v>1.5199771193181815</v>
      </c>
      <c r="O125" s="128">
        <v>0.16666350786713277</v>
      </c>
      <c r="P125" s="128">
        <v>4.0386509790209774E-2</v>
      </c>
      <c r="R125" s="128">
        <v>1.547095751748251E-2</v>
      </c>
      <c r="S125" s="128">
        <v>1.6419368706293701E-2</v>
      </c>
      <c r="T125" s="128">
        <v>1.1272262150349648E-2</v>
      </c>
      <c r="U125" s="128">
        <v>2.1853146853147161</v>
      </c>
      <c r="V125" s="56">
        <f t="shared" si="138"/>
        <v>99.29831305209791</v>
      </c>
      <c r="X125" s="115" t="str">
        <f t="shared" si="139"/>
        <v>dacite</v>
      </c>
      <c r="Y125" s="47">
        <f t="shared" si="140"/>
        <v>65.273455083596829</v>
      </c>
      <c r="Z125" s="47">
        <f t="shared" si="141"/>
        <v>0.70610074321021632</v>
      </c>
      <c r="AA125" s="47">
        <f t="shared" si="142"/>
        <v>15.544605157102149</v>
      </c>
      <c r="AB125" s="47">
        <f t="shared" si="143"/>
        <v>6.3145730619813447</v>
      </c>
      <c r="AC125" s="47">
        <f t="shared" si="144"/>
        <v>0.19725413324375421</v>
      </c>
      <c r="AD125" s="47">
        <f t="shared" si="145"/>
        <v>1.5794981540429991</v>
      </c>
      <c r="AE125" s="47">
        <f t="shared" si="146"/>
        <v>4.3712696193587339</v>
      </c>
      <c r="AF125" s="47">
        <f t="shared" si="147"/>
        <v>4.1944857379313722</v>
      </c>
      <c r="AG125" s="47">
        <f t="shared" si="148"/>
        <v>1.5763015982038024</v>
      </c>
      <c r="AH125" s="47">
        <f t="shared" si="149"/>
        <v>0.17283941348476253</v>
      </c>
      <c r="AI125" s="47">
        <f t="shared" si="150"/>
        <v>4.1883077790498484E-2</v>
      </c>
      <c r="AJ125" s="47">
        <f t="shared" si="151"/>
        <v>1.6044251423659641E-2</v>
      </c>
      <c r="AK125" s="47">
        <f t="shared" si="152"/>
        <v>1.7027807066489351E-2</v>
      </c>
      <c r="AL125" s="47">
        <f t="shared" si="153"/>
        <v>1.1689968629882284E-2</v>
      </c>
      <c r="AM125" s="125">
        <f t="shared" si="154"/>
        <v>100.0170278070665</v>
      </c>
      <c r="AO125" s="57">
        <f t="shared" si="155"/>
        <v>65.273455083596829</v>
      </c>
      <c r="AP125" s="57">
        <f t="shared" si="156"/>
        <v>1.5763015982038024</v>
      </c>
      <c r="AQ125" s="57">
        <f t="shared" si="157"/>
        <v>5.7707873361351751</v>
      </c>
      <c r="AR125" s="57">
        <f t="shared" si="158"/>
        <v>0.79991336398932633</v>
      </c>
      <c r="AS125" s="57">
        <f t="shared" si="159"/>
        <v>0.93903779237504548</v>
      </c>
      <c r="AT125" s="57">
        <f t="shared" si="160"/>
        <v>1.8061934249440557</v>
      </c>
      <c r="AU125" s="99">
        <f t="shared" si="161"/>
        <v>1.3995177167764412</v>
      </c>
      <c r="AV125" s="57">
        <f t="shared" si="162"/>
        <v>2.6609664944265701</v>
      </c>
      <c r="AW125" s="57">
        <v>13.8103357802798</v>
      </c>
      <c r="AX125" s="57">
        <v>30.47367979904492</v>
      </c>
      <c r="AY125" s="57">
        <v>55.715984420675284</v>
      </c>
      <c r="AZ125" s="57"/>
      <c r="BA125" s="57">
        <v>13.584004576659749</v>
      </c>
      <c r="BB125" s="57">
        <v>31.613114493806286</v>
      </c>
      <c r="BC125" s="57">
        <v>54.802880929533956</v>
      </c>
    </row>
    <row r="126" spans="1:55" x14ac:dyDescent="0.25">
      <c r="A126" s="127" t="s">
        <v>510</v>
      </c>
      <c r="B126" s="127" t="s">
        <v>281</v>
      </c>
      <c r="C126" s="127" t="s">
        <v>276</v>
      </c>
      <c r="D126" s="100" t="s">
        <v>27</v>
      </c>
      <c r="E126" s="128">
        <v>63.475342643391549</v>
      </c>
      <c r="F126" s="128">
        <v>0.68571132169576088</v>
      </c>
      <c r="G126" s="128">
        <v>15.838444738154619</v>
      </c>
      <c r="H126" s="128">
        <v>6.7441546633416491</v>
      </c>
      <c r="I126" s="129"/>
      <c r="J126" s="128">
        <v>0.18815177057356613</v>
      </c>
      <c r="K126" s="128">
        <v>1.4650866334164592</v>
      </c>
      <c r="L126" s="128">
        <v>4.7182453366583559</v>
      </c>
      <c r="M126" s="128">
        <v>3.9907589027431438</v>
      </c>
      <c r="N126" s="128">
        <v>1.0008856359102247</v>
      </c>
      <c r="O126" s="128">
        <v>0.15927940149625944</v>
      </c>
      <c r="P126" s="128">
        <v>4.1665935162094783E-2</v>
      </c>
      <c r="R126" s="128">
        <v>1.3458553615960106E-2</v>
      </c>
      <c r="S126" s="128">
        <v>8.6944638403990068E-3</v>
      </c>
      <c r="T126" s="128">
        <v>8.1485785536159639E-3</v>
      </c>
      <c r="U126" s="128">
        <v>0.74812967581042866</v>
      </c>
      <c r="V126" s="56">
        <f t="shared" si="138"/>
        <v>99.086158254364094</v>
      </c>
      <c r="X126" s="115" t="str">
        <f t="shared" si="139"/>
        <v>dacite</v>
      </c>
      <c r="Y126" s="47">
        <f t="shared" si="140"/>
        <v>64.995593166098374</v>
      </c>
      <c r="Z126" s="47">
        <f t="shared" si="141"/>
        <v>0.70213428141242651</v>
      </c>
      <c r="AA126" s="47">
        <f t="shared" si="142"/>
        <v>16.217779498540501</v>
      </c>
      <c r="AB126" s="47">
        <f t="shared" si="143"/>
        <v>6.221332319421613</v>
      </c>
      <c r="AC126" s="47">
        <f t="shared" si="144"/>
        <v>0.19265805310235307</v>
      </c>
      <c r="AD126" s="47">
        <f t="shared" si="145"/>
        <v>1.5001758291184071</v>
      </c>
      <c r="AE126" s="47">
        <f t="shared" si="146"/>
        <v>4.8312485067178192</v>
      </c>
      <c r="AF126" s="47">
        <f t="shared" si="147"/>
        <v>4.0863385885744856</v>
      </c>
      <c r="AG126" s="47">
        <f t="shared" si="148"/>
        <v>1.0248571002268603</v>
      </c>
      <c r="AH126" s="47">
        <f t="shared" si="149"/>
        <v>0.16309418347768964</v>
      </c>
      <c r="AI126" s="47">
        <f t="shared" si="150"/>
        <v>4.2663844855392645E-2</v>
      </c>
      <c r="AJ126" s="47">
        <f t="shared" si="151"/>
        <v>1.3780889381589426E-2</v>
      </c>
      <c r="AK126" s="47">
        <f t="shared" si="152"/>
        <v>8.9026984500533476E-3</v>
      </c>
      <c r="AL126" s="47">
        <f t="shared" si="153"/>
        <v>8.3437390724815045E-3</v>
      </c>
      <c r="AM126" s="125">
        <f t="shared" si="154"/>
        <v>100.00890269845004</v>
      </c>
      <c r="AO126" s="57">
        <f t="shared" si="155"/>
        <v>64.995593166098374</v>
      </c>
      <c r="AP126" s="57">
        <f t="shared" si="156"/>
        <v>1.0248571002268603</v>
      </c>
      <c r="AQ126" s="57">
        <f t="shared" si="157"/>
        <v>5.1111956888013461</v>
      </c>
      <c r="AR126" s="57">
        <f t="shared" si="158"/>
        <v>0.80571466088499044</v>
      </c>
      <c r="AS126" s="57">
        <f t="shared" si="159"/>
        <v>0.97607645510622332</v>
      </c>
      <c r="AT126" s="57">
        <f t="shared" si="160"/>
        <v>2.0708392638979065</v>
      </c>
      <c r="AU126" s="99">
        <f t="shared" si="161"/>
        <v>0.27994718208352687</v>
      </c>
      <c r="AV126" s="57">
        <f t="shared" si="162"/>
        <v>3.9872276707356979</v>
      </c>
      <c r="AW126" s="57">
        <v>9.2368480679988973</v>
      </c>
      <c r="AX126" s="57">
        <v>34.925004779290838</v>
      </c>
      <c r="AY126" s="57">
        <v>55.838147152710278</v>
      </c>
      <c r="AZ126" s="57"/>
      <c r="BA126" s="57">
        <v>9.1414239999723161</v>
      </c>
      <c r="BB126" s="57">
        <v>35.597281807672836</v>
      </c>
      <c r="BC126" s="57">
        <v>55.261294192354853</v>
      </c>
    </row>
    <row r="127" spans="1:55" x14ac:dyDescent="0.25">
      <c r="A127" s="127" t="s">
        <v>511</v>
      </c>
      <c r="B127" s="127" t="s">
        <v>282</v>
      </c>
      <c r="C127" s="127" t="s">
        <v>276</v>
      </c>
      <c r="D127" s="100" t="s">
        <v>27</v>
      </c>
      <c r="E127" s="128">
        <v>65.665927858768725</v>
      </c>
      <c r="F127" s="128">
        <v>0.67705255862413594</v>
      </c>
      <c r="G127" s="128">
        <v>14.953696789589566</v>
      </c>
      <c r="H127" s="128">
        <v>6.5997089692514148</v>
      </c>
      <c r="I127" s="129"/>
      <c r="J127" s="128">
        <v>0.17613848061345067</v>
      </c>
      <c r="K127" s="128">
        <v>1.2331619650729102</v>
      </c>
      <c r="L127" s="128">
        <v>3.9878498085480838</v>
      </c>
      <c r="M127" s="128">
        <v>4.16481951357511</v>
      </c>
      <c r="N127" s="128">
        <v>1.219467036015085</v>
      </c>
      <c r="O127" s="128">
        <v>0.14546427237586421</v>
      </c>
      <c r="P127" s="128">
        <v>3.902699990571968E-2</v>
      </c>
      <c r="R127" s="128">
        <v>1.399903555059711E-2</v>
      </c>
      <c r="S127" s="128">
        <v>5.6056963500942811E-3</v>
      </c>
      <c r="T127" s="128">
        <v>5.7780233626649911E-3</v>
      </c>
      <c r="U127" s="128">
        <v>0.62853551225642901</v>
      </c>
      <c r="V127" s="56">
        <f t="shared" si="138"/>
        <v>99.516232519859841</v>
      </c>
      <c r="X127" s="115" t="str">
        <f t="shared" si="139"/>
        <v>dacite</v>
      </c>
      <c r="Y127" s="47">
        <f t="shared" si="140"/>
        <v>66.850474072449842</v>
      </c>
      <c r="Z127" s="47">
        <f t="shared" si="141"/>
        <v>0.6892658946864274</v>
      </c>
      <c r="AA127" s="47">
        <f t="shared" si="142"/>
        <v>15.223446193736278</v>
      </c>
      <c r="AB127" s="47">
        <f t="shared" si="143"/>
        <v>6.052937813257337</v>
      </c>
      <c r="AC127" s="47">
        <f t="shared" si="144"/>
        <v>0.1793158387517983</v>
      </c>
      <c r="AD127" s="47">
        <f t="shared" si="145"/>
        <v>1.2554069463625124</v>
      </c>
      <c r="AE127" s="47">
        <f t="shared" si="146"/>
        <v>4.0597865426425797</v>
      </c>
      <c r="AF127" s="47">
        <f t="shared" si="147"/>
        <v>4.2399486002466817</v>
      </c>
      <c r="AG127" s="47">
        <f t="shared" si="148"/>
        <v>1.2414649747836866</v>
      </c>
      <c r="AH127" s="47">
        <f t="shared" si="149"/>
        <v>0.14808829915333246</v>
      </c>
      <c r="AI127" s="47">
        <f t="shared" si="150"/>
        <v>3.9731007089918481E-2</v>
      </c>
      <c r="AJ127" s="47">
        <f t="shared" si="151"/>
        <v>1.4251563841864264E-2</v>
      </c>
      <c r="AK127" s="47">
        <f t="shared" si="152"/>
        <v>5.7068173820064728E-3</v>
      </c>
      <c r="AL127" s="47">
        <f t="shared" si="153"/>
        <v>5.882252997728191E-3</v>
      </c>
      <c r="AM127" s="125">
        <f t="shared" si="154"/>
        <v>100.00570681738198</v>
      </c>
      <c r="AO127" s="57">
        <f t="shared" si="155"/>
        <v>66.850474072449842</v>
      </c>
      <c r="AP127" s="57">
        <f t="shared" si="156"/>
        <v>1.2414649747836866</v>
      </c>
      <c r="AQ127" s="57">
        <f t="shared" si="157"/>
        <v>5.4814135750303681</v>
      </c>
      <c r="AR127" s="57">
        <f t="shared" si="158"/>
        <v>0.82822280726288378</v>
      </c>
      <c r="AS127" s="57">
        <f t="shared" si="159"/>
        <v>0.96965768404892694</v>
      </c>
      <c r="AT127" s="57">
        <f t="shared" si="160"/>
        <v>1.830038486577158</v>
      </c>
      <c r="AU127" s="99">
        <f t="shared" si="161"/>
        <v>1.4216270323877884</v>
      </c>
      <c r="AV127" s="57">
        <f t="shared" si="162"/>
        <v>3.4152784704904402</v>
      </c>
      <c r="AW127" s="57">
        <v>11.375107591115542</v>
      </c>
      <c r="AX127" s="57">
        <v>29.724552969977456</v>
      </c>
      <c r="AY127" s="57">
        <v>58.90033943890699</v>
      </c>
      <c r="AZ127" s="57"/>
      <c r="BA127" s="57">
        <v>10.258410535418118</v>
      </c>
      <c r="BB127" s="57">
        <v>36.623510554127257</v>
      </c>
      <c r="BC127" s="57">
        <v>53.118078910454621</v>
      </c>
    </row>
    <row r="128" spans="1:55" x14ac:dyDescent="0.25">
      <c r="A128" s="118" t="s">
        <v>512</v>
      </c>
      <c r="B128" s="118" t="s">
        <v>283</v>
      </c>
      <c r="C128" s="118" t="s">
        <v>277</v>
      </c>
      <c r="D128" s="119" t="s">
        <v>27</v>
      </c>
      <c r="E128" s="120">
        <v>63.087735048178132</v>
      </c>
      <c r="F128" s="120">
        <v>0.72893373246963544</v>
      </c>
      <c r="G128" s="120">
        <v>16.323345435384613</v>
      </c>
      <c r="H128" s="120">
        <v>7.3770417501214558</v>
      </c>
      <c r="I128" s="121"/>
      <c r="J128" s="120">
        <v>0.18969122404858296</v>
      </c>
      <c r="K128" s="120">
        <v>1.4871960821052628</v>
      </c>
      <c r="L128" s="120">
        <v>4.9238908765991889</v>
      </c>
      <c r="M128" s="120">
        <v>4.093975438623481</v>
      </c>
      <c r="N128" s="120">
        <v>1.0067515210526314</v>
      </c>
      <c r="O128" s="120">
        <v>0.16489557684210523</v>
      </c>
      <c r="P128" s="120">
        <v>3.2946952388663957E-2</v>
      </c>
      <c r="Q128" s="121"/>
      <c r="R128" s="120">
        <v>1.5578943319838051E-2</v>
      </c>
      <c r="S128" s="120"/>
      <c r="T128" s="120">
        <v>5.638572388663967E-3</v>
      </c>
      <c r="U128" s="120">
        <v>0.48582995951418839</v>
      </c>
      <c r="V128" s="121">
        <f t="shared" si="138"/>
        <v>99.92345111303645</v>
      </c>
      <c r="W128" s="121"/>
      <c r="X128" s="130" t="str">
        <f t="shared" si="139"/>
        <v>dacite</v>
      </c>
      <c r="Y128" s="131">
        <f t="shared" si="140"/>
        <v>63.91442793162765</v>
      </c>
      <c r="Z128" s="131">
        <f t="shared" si="141"/>
        <v>0.73848557846123364</v>
      </c>
      <c r="AA128" s="131">
        <f t="shared" si="142"/>
        <v>16.537244277928501</v>
      </c>
      <c r="AB128" s="131">
        <f t="shared" si="143"/>
        <v>6.7330716005397875</v>
      </c>
      <c r="AC128" s="131">
        <f t="shared" si="144"/>
        <v>0.1921769113989695</v>
      </c>
      <c r="AD128" s="131">
        <f t="shared" si="145"/>
        <v>1.5066840921983742</v>
      </c>
      <c r="AE128" s="131">
        <f t="shared" si="146"/>
        <v>4.988412856084711</v>
      </c>
      <c r="AF128" s="131">
        <f t="shared" si="147"/>
        <v>4.1476223219288109</v>
      </c>
      <c r="AG128" s="131">
        <f t="shared" si="148"/>
        <v>1.0199438526083706</v>
      </c>
      <c r="AH128" s="131">
        <f t="shared" si="149"/>
        <v>0.16705634548887266</v>
      </c>
      <c r="AI128" s="131">
        <f t="shared" si="150"/>
        <v>3.3378684658815334E-2</v>
      </c>
      <c r="AJ128" s="131">
        <f t="shared" si="151"/>
        <v>1.578308762085533E-2</v>
      </c>
      <c r="AK128" s="131">
        <f t="shared" si="152"/>
        <v>0</v>
      </c>
      <c r="AL128" s="131">
        <f t="shared" si="153"/>
        <v>5.7124594550321565E-3</v>
      </c>
      <c r="AM128" s="132">
        <f t="shared" si="154"/>
        <v>99.999999999999972</v>
      </c>
      <c r="AN128" s="118"/>
      <c r="AO128" s="120">
        <f t="shared" si="155"/>
        <v>63.91442793162765</v>
      </c>
      <c r="AP128" s="120">
        <f t="shared" si="156"/>
        <v>1.0199438526083706</v>
      </c>
      <c r="AQ128" s="120">
        <f t="shared" si="157"/>
        <v>5.1675661745371819</v>
      </c>
      <c r="AR128" s="120">
        <f t="shared" si="158"/>
        <v>0.81714456734120888</v>
      </c>
      <c r="AS128" s="120">
        <f t="shared" si="159"/>
        <v>0.97297850230820304</v>
      </c>
      <c r="AT128" s="120">
        <f t="shared" si="160"/>
        <v>2.0861926979465171</v>
      </c>
      <c r="AU128" s="123">
        <f t="shared" si="161"/>
        <v>0.17915331845247096</v>
      </c>
      <c r="AV128" s="57">
        <f t="shared" si="162"/>
        <v>4.0665202416013573</v>
      </c>
      <c r="AW128" s="57">
        <v>9.0173923541796874</v>
      </c>
      <c r="AX128" s="57">
        <v>35.387052770579928</v>
      </c>
      <c r="AY128" s="57">
        <v>55.595554875240396</v>
      </c>
      <c r="AZ128" s="57"/>
      <c r="BA128" s="57">
        <v>9.3765278013213305</v>
      </c>
      <c r="BB128" s="57">
        <v>32.813714627694132</v>
      </c>
      <c r="BC128" s="57">
        <v>57.809757570984537</v>
      </c>
    </row>
    <row r="129" spans="1:55" x14ac:dyDescent="0.25">
      <c r="A129" s="96" t="s">
        <v>273</v>
      </c>
      <c r="B129" s="96" t="s">
        <v>278</v>
      </c>
      <c r="C129" s="96" t="s">
        <v>48</v>
      </c>
      <c r="D129" s="100" t="s">
        <v>64</v>
      </c>
      <c r="E129" s="56">
        <v>51.76</v>
      </c>
      <c r="F129" s="56">
        <v>0.8</v>
      </c>
      <c r="G129" s="56">
        <v>16.89</v>
      </c>
      <c r="H129" s="56">
        <v>3.38</v>
      </c>
      <c r="I129" s="56">
        <v>7.15</v>
      </c>
      <c r="J129" s="56">
        <v>0.19</v>
      </c>
      <c r="K129" s="56">
        <v>5.13</v>
      </c>
      <c r="L129" s="56">
        <v>8.76</v>
      </c>
      <c r="M129" s="56">
        <v>2.48</v>
      </c>
      <c r="N129" s="56">
        <v>0.75</v>
      </c>
      <c r="O129" s="56">
        <v>0.04</v>
      </c>
      <c r="U129" s="56">
        <v>2.2200000000000002</v>
      </c>
      <c r="V129" s="56">
        <f t="shared" si="138"/>
        <v>99.55</v>
      </c>
      <c r="X129" s="115" t="str">
        <f t="shared" si="139"/>
        <v>basaltic andesite</v>
      </c>
      <c r="Y129" s="47">
        <f t="shared" si="140"/>
        <v>53.363550659688208</v>
      </c>
      <c r="Z129" s="47">
        <f t="shared" si="141"/>
        <v>0.82478439968606188</v>
      </c>
      <c r="AA129" s="47">
        <f t="shared" si="142"/>
        <v>17.41326063837198</v>
      </c>
      <c r="AB129" s="47">
        <f t="shared" si="143"/>
        <v>10.510892634062298</v>
      </c>
      <c r="AC129" s="47">
        <f t="shared" si="144"/>
        <v>0.19588629492543971</v>
      </c>
      <c r="AD129" s="47">
        <f t="shared" si="145"/>
        <v>5.288929962986872</v>
      </c>
      <c r="AE129" s="47">
        <f t="shared" si="146"/>
        <v>9.0313891765623779</v>
      </c>
      <c r="AF129" s="47">
        <f t="shared" si="147"/>
        <v>2.5568316390267918</v>
      </c>
      <c r="AG129" s="47">
        <f t="shared" si="148"/>
        <v>0.77323537470568304</v>
      </c>
      <c r="AH129" s="47">
        <f t="shared" si="149"/>
        <v>4.1239219984303098E-2</v>
      </c>
      <c r="AI129" s="47">
        <f t="shared" si="150"/>
        <v>0</v>
      </c>
      <c r="AJ129" s="47">
        <f t="shared" si="151"/>
        <v>0</v>
      </c>
      <c r="AK129" s="47">
        <f t="shared" si="152"/>
        <v>0</v>
      </c>
      <c r="AL129" s="47">
        <f t="shared" si="153"/>
        <v>0</v>
      </c>
      <c r="AM129" s="125">
        <f t="shared" ref="AM129:AM144" si="163">SUM(Y129:AL129)</f>
        <v>100.00000000000003</v>
      </c>
      <c r="AO129" s="57">
        <f t="shared" ref="AO129:AO144" si="164">Y129</f>
        <v>53.363550659688208</v>
      </c>
      <c r="AP129" s="57">
        <f t="shared" ref="AP129:AP144" si="165">AG129</f>
        <v>0.77323537470568304</v>
      </c>
      <c r="AQ129" s="57">
        <f t="shared" ref="AQ129:AQ144" si="166">AF129+AG129</f>
        <v>3.3300670137324748</v>
      </c>
      <c r="AR129" s="57">
        <f t="shared" ref="AR129:AR144" si="167">AB129/(AB129+AD129)</f>
        <v>0.66525383873774313</v>
      </c>
      <c r="AS129" s="57">
        <f t="shared" ref="AS129:AS144" si="168">(AA129/AA$4)/(AE129/AE$4+AF129/AF$4+AG129/AG$4)</f>
        <v>0.81130917202692665</v>
      </c>
      <c r="AT129" s="57">
        <f t="shared" ref="AT129:AT144" si="169">(AA129/AA$4)/(AF129/AF$4+AG129/AG$4)</f>
        <v>3.4529289187675731</v>
      </c>
      <c r="AU129" s="99">
        <f t="shared" si="161"/>
        <v>-5.7013221628299036</v>
      </c>
      <c r="AV129" s="57">
        <f t="shared" si="162"/>
        <v>3.3066666666666666</v>
      </c>
      <c r="AW129" s="57">
        <v>6.3462216596724019</v>
      </c>
      <c r="AX129" s="57">
        <v>61.838053753169952</v>
      </c>
      <c r="AY129" s="57">
        <v>31.815724587157639</v>
      </c>
      <c r="AZ129" s="57"/>
      <c r="BA129" s="57"/>
      <c r="BB129" s="57"/>
      <c r="BC129" s="57"/>
    </row>
    <row r="130" spans="1:55" x14ac:dyDescent="0.25">
      <c r="A130" s="96" t="s">
        <v>273</v>
      </c>
      <c r="B130" s="96" t="s">
        <v>278</v>
      </c>
      <c r="C130" s="115" t="s">
        <v>49</v>
      </c>
      <c r="D130" s="100" t="s">
        <v>33</v>
      </c>
      <c r="E130" s="56">
        <v>54.64</v>
      </c>
      <c r="F130" s="56">
        <v>0.5</v>
      </c>
      <c r="G130" s="56">
        <v>18.059999999999999</v>
      </c>
      <c r="H130" s="56">
        <v>3.15</v>
      </c>
      <c r="I130" s="56">
        <v>5.48</v>
      </c>
      <c r="J130" s="56">
        <v>0.14000000000000001</v>
      </c>
      <c r="K130" s="56">
        <v>4.6399999999999997</v>
      </c>
      <c r="L130" s="56">
        <v>7.01</v>
      </c>
      <c r="M130" s="56">
        <v>2.74</v>
      </c>
      <c r="N130" s="56">
        <v>0.81</v>
      </c>
      <c r="O130" s="56">
        <v>0.04</v>
      </c>
      <c r="U130" s="56">
        <v>2.42</v>
      </c>
      <c r="V130" s="56">
        <f t="shared" si="138"/>
        <v>99.630000000000024</v>
      </c>
      <c r="X130" s="115" t="str">
        <f t="shared" si="139"/>
        <v>andesite</v>
      </c>
      <c r="Y130" s="47">
        <f t="shared" si="140"/>
        <v>56.389287128823334</v>
      </c>
      <c r="Z130" s="47">
        <f t="shared" si="141"/>
        <v>0.51600738587869088</v>
      </c>
      <c r="AA130" s="47">
        <f t="shared" si="142"/>
        <v>18.638186777938312</v>
      </c>
      <c r="AB130" s="47">
        <f t="shared" si="143"/>
        <v>8.5841315177311301</v>
      </c>
      <c r="AC130" s="47">
        <f t="shared" si="144"/>
        <v>0.14448206804603345</v>
      </c>
      <c r="AD130" s="47">
        <f t="shared" si="145"/>
        <v>4.7885485409542508</v>
      </c>
      <c r="AE130" s="47">
        <f t="shared" si="146"/>
        <v>7.2344235500192458</v>
      </c>
      <c r="AF130" s="47">
        <f t="shared" si="147"/>
        <v>2.8277204746152256</v>
      </c>
      <c r="AG130" s="47">
        <f t="shared" si="148"/>
        <v>0.83593196512347911</v>
      </c>
      <c r="AH130" s="47">
        <f t="shared" si="149"/>
        <v>4.1280590870295265E-2</v>
      </c>
      <c r="AI130" s="47">
        <f t="shared" si="150"/>
        <v>0</v>
      </c>
      <c r="AJ130" s="47">
        <f t="shared" si="151"/>
        <v>0</v>
      </c>
      <c r="AK130" s="47">
        <f t="shared" si="152"/>
        <v>0</v>
      </c>
      <c r="AL130" s="47">
        <f t="shared" si="153"/>
        <v>0</v>
      </c>
      <c r="AM130" s="125">
        <f t="shared" si="163"/>
        <v>99.999999999999986</v>
      </c>
      <c r="AO130" s="57">
        <f t="shared" si="164"/>
        <v>56.389287128823334</v>
      </c>
      <c r="AP130" s="57">
        <f t="shared" si="165"/>
        <v>0.83593196512347911</v>
      </c>
      <c r="AQ130" s="57">
        <f t="shared" si="166"/>
        <v>3.6636524397387049</v>
      </c>
      <c r="AR130" s="57">
        <f t="shared" si="167"/>
        <v>0.64191556816285666</v>
      </c>
      <c r="AS130" s="57">
        <f t="shared" si="168"/>
        <v>0.99618546369646588</v>
      </c>
      <c r="AT130" s="57">
        <f t="shared" si="169"/>
        <v>3.354287216840214</v>
      </c>
      <c r="AU130" s="99">
        <f t="shared" si="161"/>
        <v>-3.5707711102805408</v>
      </c>
      <c r="AV130" s="57">
        <f t="shared" si="162"/>
        <v>3.382716049382716</v>
      </c>
      <c r="AW130" s="57">
        <v>7.4975708692434733</v>
      </c>
      <c r="AX130" s="57">
        <v>54.050132175711745</v>
      </c>
      <c r="AY130" s="57">
        <v>38.45229695504478</v>
      </c>
      <c r="AZ130" s="57"/>
      <c r="BA130" s="57"/>
      <c r="BB130" s="57"/>
      <c r="BC130" s="57"/>
    </row>
    <row r="131" spans="1:55" x14ac:dyDescent="0.25">
      <c r="A131" s="96" t="s">
        <v>273</v>
      </c>
      <c r="B131" s="96" t="s">
        <v>279</v>
      </c>
      <c r="C131" s="115" t="s">
        <v>50</v>
      </c>
      <c r="D131" s="100" t="s">
        <v>33</v>
      </c>
      <c r="E131" s="56">
        <v>57.56</v>
      </c>
      <c r="F131" s="56">
        <v>0.62</v>
      </c>
      <c r="G131" s="56">
        <v>16.72</v>
      </c>
      <c r="H131" s="56">
        <v>2.27</v>
      </c>
      <c r="I131" s="56">
        <v>5.92</v>
      </c>
      <c r="J131" s="56">
        <v>0.14000000000000001</v>
      </c>
      <c r="K131" s="56">
        <v>3.1</v>
      </c>
      <c r="L131" s="56">
        <v>6.78</v>
      </c>
      <c r="M131" s="56">
        <v>2.96</v>
      </c>
      <c r="N131" s="56">
        <v>1.02</v>
      </c>
      <c r="O131" s="56">
        <v>0.13</v>
      </c>
      <c r="U131" s="56">
        <v>2.37</v>
      </c>
      <c r="V131" s="56">
        <f t="shared" si="138"/>
        <v>99.589999999999989</v>
      </c>
      <c r="X131" s="115" t="str">
        <f t="shared" si="139"/>
        <v>andesite</v>
      </c>
      <c r="Y131" s="47">
        <f t="shared" si="140"/>
        <v>59.343237557412145</v>
      </c>
      <c r="Z131" s="47">
        <f t="shared" si="141"/>
        <v>0.63920790975669783</v>
      </c>
      <c r="AA131" s="47">
        <f t="shared" si="142"/>
        <v>17.237993953438693</v>
      </c>
      <c r="AB131" s="47">
        <f t="shared" si="143"/>
        <v>8.211806119937398</v>
      </c>
      <c r="AC131" s="47">
        <f t="shared" si="144"/>
        <v>0.14433726994506083</v>
      </c>
      <c r="AD131" s="47">
        <f t="shared" si="145"/>
        <v>3.1960395487834896</v>
      </c>
      <c r="AE131" s="47">
        <f t="shared" si="146"/>
        <v>6.9900477873393738</v>
      </c>
      <c r="AF131" s="47">
        <f t="shared" si="147"/>
        <v>3.0517022788384285</v>
      </c>
      <c r="AG131" s="47">
        <f t="shared" si="148"/>
        <v>1.0516001095997287</v>
      </c>
      <c r="AH131" s="47">
        <f t="shared" si="149"/>
        <v>0.13402746494898504</v>
      </c>
      <c r="AI131" s="47">
        <f t="shared" si="150"/>
        <v>0</v>
      </c>
      <c r="AJ131" s="47">
        <f t="shared" si="151"/>
        <v>0</v>
      </c>
      <c r="AK131" s="47">
        <f t="shared" si="152"/>
        <v>0</v>
      </c>
      <c r="AL131" s="47">
        <f t="shared" si="153"/>
        <v>0</v>
      </c>
      <c r="AM131" s="125">
        <f t="shared" si="163"/>
        <v>100</v>
      </c>
      <c r="AO131" s="57">
        <f t="shared" si="164"/>
        <v>59.343237557412145</v>
      </c>
      <c r="AP131" s="57">
        <f t="shared" si="165"/>
        <v>1.0516001095997287</v>
      </c>
      <c r="AQ131" s="57">
        <f t="shared" si="166"/>
        <v>4.1033023884381574</v>
      </c>
      <c r="AR131" s="57">
        <f t="shared" si="167"/>
        <v>0.7198384654215042</v>
      </c>
      <c r="AS131" s="57">
        <f t="shared" si="168"/>
        <v>0.91365136323033747</v>
      </c>
      <c r="AT131" s="57">
        <f t="shared" si="169"/>
        <v>2.7990927847000857</v>
      </c>
      <c r="AU131" s="99">
        <f t="shared" si="161"/>
        <v>-2.8867453989012164</v>
      </c>
      <c r="AV131" s="57">
        <f t="shared" si="162"/>
        <v>2.9019607843137254</v>
      </c>
      <c r="AW131" s="57">
        <v>9.2267484763705507</v>
      </c>
      <c r="AX131" s="57">
        <v>50.177892635815688</v>
      </c>
      <c r="AY131" s="57">
        <v>40.595358887813759</v>
      </c>
      <c r="AZ131" s="57"/>
      <c r="BA131" s="57"/>
      <c r="BB131" s="57"/>
      <c r="BC131" s="57"/>
    </row>
    <row r="132" spans="1:55" x14ac:dyDescent="0.25">
      <c r="A132" s="96" t="s">
        <v>273</v>
      </c>
      <c r="B132" s="115" t="s">
        <v>280</v>
      </c>
      <c r="C132" s="115" t="s">
        <v>51</v>
      </c>
      <c r="D132" s="100" t="s">
        <v>27</v>
      </c>
      <c r="E132" s="56">
        <v>62.04</v>
      </c>
      <c r="F132" s="56">
        <v>0.7</v>
      </c>
      <c r="G132" s="56">
        <v>15.54</v>
      </c>
      <c r="H132" s="56">
        <v>3.07</v>
      </c>
      <c r="I132" s="56">
        <v>4.41</v>
      </c>
      <c r="J132" s="56">
        <v>0.18</v>
      </c>
      <c r="K132" s="56">
        <v>2.14</v>
      </c>
      <c r="L132" s="56">
        <v>5.16</v>
      </c>
      <c r="M132" s="56">
        <v>3.96</v>
      </c>
      <c r="N132" s="56">
        <v>1.06</v>
      </c>
      <c r="O132" s="56">
        <v>0.15</v>
      </c>
      <c r="U132" s="56">
        <v>1.1499999999999999</v>
      </c>
      <c r="V132" s="56">
        <f t="shared" si="138"/>
        <v>99.56</v>
      </c>
      <c r="X132" s="115" t="str">
        <f t="shared" si="139"/>
        <v>dacite</v>
      </c>
      <c r="Y132" s="47">
        <f t="shared" si="140"/>
        <v>63.237873447850909</v>
      </c>
      <c r="Z132" s="47">
        <f t="shared" si="141"/>
        <v>0.71351565785776339</v>
      </c>
      <c r="AA132" s="47">
        <f t="shared" si="142"/>
        <v>15.840047604442347</v>
      </c>
      <c r="AB132" s="47">
        <f t="shared" si="143"/>
        <v>7.3143160442765396</v>
      </c>
      <c r="AC132" s="47">
        <f t="shared" si="144"/>
        <v>0.18347545487771058</v>
      </c>
      <c r="AD132" s="47">
        <f t="shared" si="145"/>
        <v>2.1813192968794479</v>
      </c>
      <c r="AE132" s="47">
        <f t="shared" si="146"/>
        <v>5.25962970649437</v>
      </c>
      <c r="AF132" s="47">
        <f t="shared" si="147"/>
        <v>4.0364600073096328</v>
      </c>
      <c r="AG132" s="47">
        <f t="shared" si="148"/>
        <v>1.0804665676131846</v>
      </c>
      <c r="AH132" s="47">
        <f t="shared" si="149"/>
        <v>0.15289621239809215</v>
      </c>
      <c r="AI132" s="47">
        <f t="shared" si="150"/>
        <v>0</v>
      </c>
      <c r="AJ132" s="47">
        <f t="shared" si="151"/>
        <v>0</v>
      </c>
      <c r="AK132" s="47">
        <f t="shared" si="152"/>
        <v>0</v>
      </c>
      <c r="AL132" s="47">
        <f t="shared" si="153"/>
        <v>0</v>
      </c>
      <c r="AM132" s="125">
        <f t="shared" si="163"/>
        <v>99.999999999999986</v>
      </c>
      <c r="AO132" s="57">
        <f t="shared" si="164"/>
        <v>63.237873447850909</v>
      </c>
      <c r="AP132" s="57">
        <f t="shared" si="165"/>
        <v>1.0804665676131846</v>
      </c>
      <c r="AQ132" s="57">
        <f t="shared" si="166"/>
        <v>5.1169265749228172</v>
      </c>
      <c r="AR132" s="57">
        <f t="shared" si="167"/>
        <v>0.770281901262028</v>
      </c>
      <c r="AS132" s="57">
        <f t="shared" si="168"/>
        <v>0.91180116391170196</v>
      </c>
      <c r="AT132" s="57">
        <f t="shared" si="169"/>
        <v>2.0282689316555671</v>
      </c>
      <c r="AU132" s="99">
        <f t="shared" si="161"/>
        <v>-0.14270313157155279</v>
      </c>
      <c r="AV132" s="57">
        <f t="shared" si="162"/>
        <v>3.7358490566037732</v>
      </c>
      <c r="AW132" s="57">
        <v>9.4396265536779005</v>
      </c>
      <c r="AX132" s="57">
        <v>37.09405286900833</v>
      </c>
      <c r="AY132" s="57">
        <v>53.466320577313773</v>
      </c>
      <c r="AZ132" s="57"/>
      <c r="BA132" s="57">
        <v>10.488685685502977</v>
      </c>
      <c r="BB132" s="57">
        <v>30.103092166419913</v>
      </c>
      <c r="BC132" s="57">
        <v>59.408222148077115</v>
      </c>
    </row>
    <row r="133" spans="1:55" x14ac:dyDescent="0.25">
      <c r="A133" s="96" t="s">
        <v>273</v>
      </c>
      <c r="B133" s="115" t="s">
        <v>280</v>
      </c>
      <c r="C133" s="115" t="s">
        <v>52</v>
      </c>
      <c r="D133" s="100" t="s">
        <v>33</v>
      </c>
      <c r="E133" s="56">
        <v>62.13</v>
      </c>
      <c r="F133" s="56">
        <v>0.85</v>
      </c>
      <c r="G133" s="56">
        <v>15.2</v>
      </c>
      <c r="H133" s="56">
        <v>2.36</v>
      </c>
      <c r="I133" s="56">
        <v>6.2</v>
      </c>
      <c r="J133" s="56">
        <v>0.22</v>
      </c>
      <c r="K133" s="56">
        <v>2.11</v>
      </c>
      <c r="L133" s="56">
        <v>5.58</v>
      </c>
      <c r="M133" s="56">
        <v>4.1100000000000003</v>
      </c>
      <c r="N133" s="56">
        <v>1</v>
      </c>
      <c r="O133" s="56">
        <v>0.13</v>
      </c>
      <c r="U133" s="56">
        <v>0.25</v>
      </c>
      <c r="V133" s="56">
        <f t="shared" si="138"/>
        <v>100.14</v>
      </c>
      <c r="X133" s="115" t="str">
        <f t="shared" si="139"/>
        <v>andesite</v>
      </c>
      <c r="Y133" s="47">
        <f t="shared" si="140"/>
        <v>62.344386055471837</v>
      </c>
      <c r="Z133" s="47">
        <f t="shared" si="141"/>
        <v>0.85293301379608977</v>
      </c>
      <c r="AA133" s="47">
        <f t="shared" si="142"/>
        <v>15.252449187883018</v>
      </c>
      <c r="AB133" s="47">
        <f t="shared" si="143"/>
        <v>8.3548562941213174</v>
      </c>
      <c r="AC133" s="47">
        <f t="shared" si="144"/>
        <v>0.22075913298251737</v>
      </c>
      <c r="AD133" s="47">
        <f t="shared" si="145"/>
        <v>2.1172807754232346</v>
      </c>
      <c r="AE133" s="47">
        <f t="shared" si="146"/>
        <v>5.5992543729202131</v>
      </c>
      <c r="AF133" s="47">
        <f t="shared" si="147"/>
        <v>4.1241819843552117</v>
      </c>
      <c r="AG133" s="47">
        <f t="shared" si="148"/>
        <v>1.0034506044659881</v>
      </c>
      <c r="AH133" s="47">
        <f t="shared" si="149"/>
        <v>0.13044857858057843</v>
      </c>
      <c r="AI133" s="47">
        <f t="shared" si="150"/>
        <v>0</v>
      </c>
      <c r="AJ133" s="47">
        <f t="shared" si="151"/>
        <v>0</v>
      </c>
      <c r="AK133" s="47">
        <f t="shared" si="152"/>
        <v>0</v>
      </c>
      <c r="AL133" s="47">
        <f t="shared" si="153"/>
        <v>0</v>
      </c>
      <c r="AM133" s="125">
        <f t="shared" si="163"/>
        <v>100.00000000000003</v>
      </c>
      <c r="AO133" s="57">
        <f t="shared" si="164"/>
        <v>62.344386055471837</v>
      </c>
      <c r="AP133" s="57">
        <f t="shared" si="165"/>
        <v>1.0034506044659881</v>
      </c>
      <c r="AQ133" s="57">
        <f t="shared" si="166"/>
        <v>5.1276325888212</v>
      </c>
      <c r="AR133" s="57">
        <f t="shared" si="167"/>
        <v>0.79781769839694072</v>
      </c>
      <c r="AS133" s="57">
        <f t="shared" si="168"/>
        <v>0.84497898998468635</v>
      </c>
      <c r="AT133" s="57">
        <f t="shared" si="169"/>
        <v>1.9379053750466433</v>
      </c>
      <c r="AU133" s="99">
        <f t="shared" si="161"/>
        <v>-0.47162178409901312</v>
      </c>
      <c r="AV133" s="57">
        <f t="shared" si="162"/>
        <v>4.1100000000000003</v>
      </c>
      <c r="AW133" s="57">
        <v>8.4952955732053326</v>
      </c>
      <c r="AX133" s="57">
        <v>38.568051334018087</v>
      </c>
      <c r="AY133" s="57">
        <v>52.936653092776581</v>
      </c>
      <c r="AZ133" s="57"/>
      <c r="BA133" s="57"/>
      <c r="BB133" s="57"/>
      <c r="BC133" s="57"/>
    </row>
    <row r="134" spans="1:55" x14ac:dyDescent="0.25">
      <c r="A134" s="96" t="s">
        <v>273</v>
      </c>
      <c r="B134" s="115" t="s">
        <v>280</v>
      </c>
      <c r="C134" s="115" t="s">
        <v>53</v>
      </c>
      <c r="D134" s="100" t="s">
        <v>33</v>
      </c>
      <c r="E134" s="56">
        <v>62.26</v>
      </c>
      <c r="F134" s="56">
        <v>0.79</v>
      </c>
      <c r="G134" s="56">
        <v>15.37</v>
      </c>
      <c r="H134" s="56">
        <v>3.17</v>
      </c>
      <c r="I134" s="56">
        <v>4.67</v>
      </c>
      <c r="J134" s="56">
        <v>0.25</v>
      </c>
      <c r="K134" s="56">
        <v>1.82</v>
      </c>
      <c r="L134" s="56">
        <v>5.77</v>
      </c>
      <c r="M134" s="56">
        <v>3.9</v>
      </c>
      <c r="N134" s="56">
        <v>1.06</v>
      </c>
      <c r="O134" s="56">
        <v>0.12</v>
      </c>
      <c r="U134" s="56">
        <v>0.82</v>
      </c>
      <c r="V134" s="56">
        <f t="shared" si="138"/>
        <v>100</v>
      </c>
      <c r="X134" s="115" t="str">
        <f t="shared" si="139"/>
        <v>andesite</v>
      </c>
      <c r="Y134" s="47">
        <f t="shared" si="140"/>
        <v>62.974218410422345</v>
      </c>
      <c r="Z134" s="47">
        <f t="shared" si="141"/>
        <v>0.79906252078756268</v>
      </c>
      <c r="AA134" s="47">
        <f t="shared" si="142"/>
        <v>15.546317651271949</v>
      </c>
      <c r="AB134" s="47">
        <f t="shared" si="143"/>
        <v>7.6121890522329378</v>
      </c>
      <c r="AC134" s="47">
        <f t="shared" si="144"/>
        <v>0.25286788632517809</v>
      </c>
      <c r="AD134" s="47">
        <f t="shared" si="145"/>
        <v>1.8408782124472964</v>
      </c>
      <c r="AE134" s="47">
        <f t="shared" si="146"/>
        <v>5.8361908163851099</v>
      </c>
      <c r="AF134" s="47">
        <f t="shared" si="147"/>
        <v>3.944739026672778</v>
      </c>
      <c r="AG134" s="47">
        <f t="shared" si="148"/>
        <v>1.0721598380187551</v>
      </c>
      <c r="AH134" s="47">
        <f t="shared" si="149"/>
        <v>0.12137658543608548</v>
      </c>
      <c r="AI134" s="47">
        <f t="shared" si="150"/>
        <v>0</v>
      </c>
      <c r="AJ134" s="47">
        <f t="shared" si="151"/>
        <v>0</v>
      </c>
      <c r="AK134" s="47">
        <f t="shared" si="152"/>
        <v>0</v>
      </c>
      <c r="AL134" s="47">
        <f t="shared" si="153"/>
        <v>0</v>
      </c>
      <c r="AM134" s="125">
        <f t="shared" si="163"/>
        <v>99.999999999999986</v>
      </c>
      <c r="AO134" s="57">
        <f t="shared" si="164"/>
        <v>62.974218410422345</v>
      </c>
      <c r="AP134" s="57">
        <f t="shared" si="165"/>
        <v>1.0721598380187551</v>
      </c>
      <c r="AQ134" s="57">
        <f t="shared" si="166"/>
        <v>5.0168988646915329</v>
      </c>
      <c r="AR134" s="57">
        <f t="shared" si="167"/>
        <v>0.80526128071409986</v>
      </c>
      <c r="AS134" s="57">
        <f t="shared" si="168"/>
        <v>0.85135666929189524</v>
      </c>
      <c r="AT134" s="57">
        <f t="shared" si="169"/>
        <v>2.0322615040953194</v>
      </c>
      <c r="AU134" s="99">
        <f t="shared" si="161"/>
        <v>-0.81929195169357705</v>
      </c>
      <c r="AV134" s="57">
        <f t="shared" si="162"/>
        <v>3.6792452830188678</v>
      </c>
      <c r="AW134" s="57">
        <v>9.0727636993652432</v>
      </c>
      <c r="AX134" s="57">
        <v>40.317449748789087</v>
      </c>
      <c r="AY134" s="57">
        <v>50.609786551845673</v>
      </c>
      <c r="AZ134" s="57"/>
      <c r="BA134" s="57"/>
      <c r="BB134" s="57"/>
      <c r="BC134" s="57"/>
    </row>
    <row r="135" spans="1:55" x14ac:dyDescent="0.25">
      <c r="A135" s="96" t="s">
        <v>273</v>
      </c>
      <c r="B135" s="115" t="s">
        <v>280</v>
      </c>
      <c r="C135" s="115" t="s">
        <v>54</v>
      </c>
      <c r="D135" s="100" t="s">
        <v>27</v>
      </c>
      <c r="E135" s="56">
        <v>62.76</v>
      </c>
      <c r="F135" s="56">
        <v>0.8</v>
      </c>
      <c r="G135" s="56">
        <v>15.33</v>
      </c>
      <c r="H135" s="56">
        <v>4.21</v>
      </c>
      <c r="I135" s="56">
        <v>3.44</v>
      </c>
      <c r="J135" s="56">
        <v>0.23</v>
      </c>
      <c r="K135" s="56">
        <v>1.4</v>
      </c>
      <c r="L135" s="56">
        <v>5.48</v>
      </c>
      <c r="M135" s="56">
        <v>4.3</v>
      </c>
      <c r="N135" s="56">
        <v>1.1399999999999999</v>
      </c>
      <c r="O135" s="56">
        <v>0.11</v>
      </c>
      <c r="U135" s="56">
        <v>0.56999999999999995</v>
      </c>
      <c r="V135" s="56">
        <f t="shared" si="138"/>
        <v>99.77</v>
      </c>
      <c r="X135" s="115" t="str">
        <f t="shared" si="139"/>
        <v>dacite</v>
      </c>
      <c r="Y135" s="47">
        <f t="shared" si="140"/>
        <v>63.533332299731228</v>
      </c>
      <c r="Z135" s="47">
        <f t="shared" si="141"/>
        <v>0.80985764563073581</v>
      </c>
      <c r="AA135" s="47">
        <f t="shared" si="142"/>
        <v>15.518897134398975</v>
      </c>
      <c r="AB135" s="47">
        <f t="shared" si="143"/>
        <v>7.3219156781326564</v>
      </c>
      <c r="AC135" s="47">
        <f t="shared" si="144"/>
        <v>0.23283407311883655</v>
      </c>
      <c r="AD135" s="47">
        <f t="shared" si="145"/>
        <v>1.4172508798537877</v>
      </c>
      <c r="AE135" s="47">
        <f t="shared" si="146"/>
        <v>5.5475248725705404</v>
      </c>
      <c r="AF135" s="47">
        <f t="shared" si="147"/>
        <v>4.3529848452652047</v>
      </c>
      <c r="AG135" s="47">
        <f t="shared" si="148"/>
        <v>1.1540471450237983</v>
      </c>
      <c r="AH135" s="47">
        <f t="shared" si="149"/>
        <v>0.11135542627422618</v>
      </c>
      <c r="AI135" s="47">
        <f t="shared" si="150"/>
        <v>0</v>
      </c>
      <c r="AJ135" s="47">
        <f t="shared" si="151"/>
        <v>0</v>
      </c>
      <c r="AK135" s="47">
        <f t="shared" si="152"/>
        <v>0</v>
      </c>
      <c r="AL135" s="47">
        <f t="shared" si="153"/>
        <v>0</v>
      </c>
      <c r="AM135" s="125">
        <f t="shared" si="163"/>
        <v>99.999999999999986</v>
      </c>
      <c r="AO135" s="57">
        <f t="shared" si="164"/>
        <v>63.533332299731228</v>
      </c>
      <c r="AP135" s="57">
        <f t="shared" si="165"/>
        <v>1.1540471450237983</v>
      </c>
      <c r="AQ135" s="57">
        <f t="shared" si="166"/>
        <v>5.5070319902890033</v>
      </c>
      <c r="AR135" s="57">
        <f t="shared" si="167"/>
        <v>0.83782768408749375</v>
      </c>
      <c r="AS135" s="57">
        <f t="shared" si="168"/>
        <v>0.83903944699550748</v>
      </c>
      <c r="AT135" s="57">
        <f t="shared" si="169"/>
        <v>1.845295610757838</v>
      </c>
      <c r="AU135" s="99">
        <f t="shared" si="161"/>
        <v>-4.0492882281537135E-2</v>
      </c>
      <c r="AV135" s="57">
        <f t="shared" si="162"/>
        <v>3.7719298245614037</v>
      </c>
      <c r="AW135" s="57">
        <v>9.3924560555717207</v>
      </c>
      <c r="AX135" s="57">
        <v>36.894601985428707</v>
      </c>
      <c r="AY135" s="57">
        <v>53.712941958999572</v>
      </c>
      <c r="AZ135" s="57"/>
      <c r="BA135" s="57">
        <v>10.904759328861418</v>
      </c>
      <c r="BB135" s="57">
        <v>26.733841113614723</v>
      </c>
      <c r="BC135" s="57">
        <v>62.36139955752386</v>
      </c>
    </row>
    <row r="136" spans="1:55" x14ac:dyDescent="0.25">
      <c r="A136" s="96" t="s">
        <v>273</v>
      </c>
      <c r="B136" s="115" t="s">
        <v>280</v>
      </c>
      <c r="C136" s="115" t="s">
        <v>55</v>
      </c>
      <c r="D136" s="100" t="s">
        <v>27</v>
      </c>
      <c r="E136" s="56">
        <v>63.63</v>
      </c>
      <c r="F136" s="56">
        <v>0.93</v>
      </c>
      <c r="G136" s="56">
        <v>15.08</v>
      </c>
      <c r="H136" s="56">
        <v>3.07</v>
      </c>
      <c r="I136" s="56">
        <v>3.81</v>
      </c>
      <c r="J136" s="56">
        <v>0.15</v>
      </c>
      <c r="K136" s="56">
        <v>2.02</v>
      </c>
      <c r="L136" s="56">
        <v>5.37</v>
      </c>
      <c r="M136" s="56">
        <v>4.24</v>
      </c>
      <c r="N136" s="56">
        <v>0.87</v>
      </c>
      <c r="O136" s="56">
        <v>0.18</v>
      </c>
      <c r="U136" s="56">
        <v>0.78</v>
      </c>
      <c r="V136" s="56">
        <f t="shared" si="138"/>
        <v>100.13000000000001</v>
      </c>
      <c r="X136" s="115" t="str">
        <f t="shared" si="139"/>
        <v>dacite</v>
      </c>
      <c r="Y136" s="47">
        <f t="shared" si="140"/>
        <v>64.243028975594143</v>
      </c>
      <c r="Z136" s="47">
        <f t="shared" si="141"/>
        <v>0.93895987658812741</v>
      </c>
      <c r="AA136" s="47">
        <f t="shared" si="142"/>
        <v>15.225284880590282</v>
      </c>
      <c r="AB136" s="47">
        <f t="shared" si="143"/>
        <v>6.6391185074149002</v>
      </c>
      <c r="AC136" s="47">
        <f t="shared" si="144"/>
        <v>0.15144514138518184</v>
      </c>
      <c r="AD136" s="47">
        <f t="shared" si="145"/>
        <v>2.0394612373204488</v>
      </c>
      <c r="AE136" s="47">
        <f t="shared" si="146"/>
        <v>5.4217360615895096</v>
      </c>
      <c r="AF136" s="47">
        <f t="shared" si="147"/>
        <v>4.2808493298211401</v>
      </c>
      <c r="AG136" s="47">
        <f t="shared" si="148"/>
        <v>0.87838182003405474</v>
      </c>
      <c r="AH136" s="47">
        <f t="shared" si="149"/>
        <v>0.18173416966221823</v>
      </c>
      <c r="AI136" s="47">
        <f t="shared" si="150"/>
        <v>0</v>
      </c>
      <c r="AJ136" s="47">
        <f t="shared" si="151"/>
        <v>0</v>
      </c>
      <c r="AK136" s="47">
        <f t="shared" si="152"/>
        <v>0</v>
      </c>
      <c r="AL136" s="47">
        <f t="shared" si="153"/>
        <v>0</v>
      </c>
      <c r="AM136" s="125">
        <f t="shared" si="163"/>
        <v>100.00000000000001</v>
      </c>
      <c r="AO136" s="57">
        <f t="shared" si="164"/>
        <v>64.243028975594143</v>
      </c>
      <c r="AP136" s="57">
        <f t="shared" si="165"/>
        <v>0.87838182003405474</v>
      </c>
      <c r="AQ136" s="57">
        <f t="shared" si="166"/>
        <v>5.159231149855195</v>
      </c>
      <c r="AR136" s="57">
        <f t="shared" si="167"/>
        <v>0.76500057644136554</v>
      </c>
      <c r="AS136" s="57">
        <f t="shared" si="168"/>
        <v>0.85294333120628085</v>
      </c>
      <c r="AT136" s="57">
        <f t="shared" si="169"/>
        <v>1.9048419826189487</v>
      </c>
      <c r="AU136" s="99">
        <f t="shared" si="161"/>
        <v>-0.26250491173431456</v>
      </c>
      <c r="AV136" s="57">
        <f t="shared" si="162"/>
        <v>4.873563218390804</v>
      </c>
      <c r="AW136" s="57">
        <v>7.4955037156458024</v>
      </c>
      <c r="AX136" s="57">
        <v>37.120588963112247</v>
      </c>
      <c r="AY136" s="57">
        <v>55.383907321241949</v>
      </c>
      <c r="AZ136" s="57"/>
      <c r="BA136" s="57">
        <v>8.2258205386593133</v>
      </c>
      <c r="BB136" s="57">
        <v>30.993997149734167</v>
      </c>
      <c r="BC136" s="57">
        <v>60.780182311606524</v>
      </c>
    </row>
    <row r="137" spans="1:55" x14ac:dyDescent="0.25">
      <c r="A137" s="96" t="s">
        <v>273</v>
      </c>
      <c r="B137" s="115" t="s">
        <v>280</v>
      </c>
      <c r="C137" s="115" t="s">
        <v>56</v>
      </c>
      <c r="D137" s="100" t="s">
        <v>27</v>
      </c>
      <c r="E137" s="56">
        <v>65.709999999999994</v>
      </c>
      <c r="F137" s="56">
        <v>0.67</v>
      </c>
      <c r="G137" s="56">
        <v>14.3</v>
      </c>
      <c r="H137" s="56">
        <v>3.71</v>
      </c>
      <c r="I137" s="56">
        <v>3.14</v>
      </c>
      <c r="J137" s="56">
        <v>0.19</v>
      </c>
      <c r="K137" s="56">
        <v>1.49</v>
      </c>
      <c r="L137" s="56">
        <v>4.08</v>
      </c>
      <c r="M137" s="56">
        <v>4.16</v>
      </c>
      <c r="N137" s="56">
        <v>1.26</v>
      </c>
      <c r="O137" s="56">
        <v>0.14000000000000001</v>
      </c>
      <c r="U137" s="56">
        <v>0.91</v>
      </c>
      <c r="V137" s="56">
        <f t="shared" si="138"/>
        <v>99.759999999999977</v>
      </c>
      <c r="X137" s="115" t="str">
        <f t="shared" si="139"/>
        <v>dacite</v>
      </c>
      <c r="Y137" s="47">
        <f t="shared" si="140"/>
        <v>66.722620966487781</v>
      </c>
      <c r="Z137" s="47">
        <f t="shared" si="141"/>
        <v>0.68032500452818168</v>
      </c>
      <c r="AA137" s="47">
        <f t="shared" si="142"/>
        <v>14.520369499631341</v>
      </c>
      <c r="AB137" s="47">
        <f t="shared" si="143"/>
        <v>6.5822381841899675</v>
      </c>
      <c r="AC137" s="47">
        <f t="shared" si="144"/>
        <v>0.19292798635873809</v>
      </c>
      <c r="AD137" s="47">
        <f t="shared" si="145"/>
        <v>1.5129615772343146</v>
      </c>
      <c r="AE137" s="47">
        <f t="shared" si="146"/>
        <v>4.1428746544402708</v>
      </c>
      <c r="AF137" s="47">
        <f t="shared" si="147"/>
        <v>4.2241074908018446</v>
      </c>
      <c r="AG137" s="47">
        <f t="shared" si="148"/>
        <v>1.2794171726947894</v>
      </c>
      <c r="AH137" s="47">
        <f t="shared" si="149"/>
        <v>0.14215746363275442</v>
      </c>
      <c r="AI137" s="47">
        <f t="shared" si="150"/>
        <v>0</v>
      </c>
      <c r="AJ137" s="47">
        <f t="shared" si="151"/>
        <v>0</v>
      </c>
      <c r="AK137" s="47">
        <f t="shared" si="152"/>
        <v>0</v>
      </c>
      <c r="AL137" s="47">
        <f t="shared" si="153"/>
        <v>0</v>
      </c>
      <c r="AM137" s="125">
        <f t="shared" si="163"/>
        <v>100</v>
      </c>
      <c r="AO137" s="57">
        <f t="shared" si="164"/>
        <v>66.722620966487781</v>
      </c>
      <c r="AP137" s="57">
        <f t="shared" si="165"/>
        <v>1.2794171726947894</v>
      </c>
      <c r="AQ137" s="57">
        <f t="shared" si="166"/>
        <v>5.5035246634966342</v>
      </c>
      <c r="AR137" s="57">
        <f t="shared" si="167"/>
        <v>0.81310386132236445</v>
      </c>
      <c r="AS137" s="57">
        <f t="shared" si="168"/>
        <v>0.91519366932963342</v>
      </c>
      <c r="AT137" s="57">
        <f t="shared" si="169"/>
        <v>1.742374499451842</v>
      </c>
      <c r="AU137" s="99">
        <f t="shared" si="161"/>
        <v>1.3606500090563634</v>
      </c>
      <c r="AV137" s="57">
        <f t="shared" si="162"/>
        <v>3.3015873015873018</v>
      </c>
      <c r="AW137" s="57">
        <v>11.626751539150348</v>
      </c>
      <c r="AX137" s="57">
        <v>30.174004709321839</v>
      </c>
      <c r="AY137" s="57">
        <v>58.19924375152781</v>
      </c>
      <c r="AZ137" s="57"/>
      <c r="BA137" s="57">
        <v>10.772558921467555</v>
      </c>
      <c r="BB137" s="57">
        <v>35.303971536153114</v>
      </c>
      <c r="BC137" s="57">
        <v>53.92346954237933</v>
      </c>
    </row>
    <row r="138" spans="1:55" x14ac:dyDescent="0.25">
      <c r="A138" s="96" t="s">
        <v>273</v>
      </c>
      <c r="B138" s="115" t="s">
        <v>280</v>
      </c>
      <c r="C138" s="115" t="s">
        <v>57</v>
      </c>
      <c r="D138" s="100" t="s">
        <v>27</v>
      </c>
      <c r="E138" s="56">
        <v>66.03</v>
      </c>
      <c r="F138" s="56">
        <v>0.67</v>
      </c>
      <c r="G138" s="56">
        <v>14.78</v>
      </c>
      <c r="H138" s="56">
        <v>2.83</v>
      </c>
      <c r="I138" s="56">
        <v>3.56</v>
      </c>
      <c r="J138" s="56">
        <v>0.18</v>
      </c>
      <c r="K138" s="56">
        <v>1.36</v>
      </c>
      <c r="L138" s="56">
        <v>4.08</v>
      </c>
      <c r="M138" s="56">
        <v>4.55</v>
      </c>
      <c r="N138" s="56">
        <v>1.18</v>
      </c>
      <c r="O138" s="56">
        <v>0.14000000000000001</v>
      </c>
      <c r="U138" s="56">
        <v>0.41</v>
      </c>
      <c r="V138" s="56">
        <f t="shared" si="138"/>
        <v>99.77000000000001</v>
      </c>
      <c r="X138" s="115" t="str">
        <f t="shared" si="139"/>
        <v>dacite</v>
      </c>
      <c r="Y138" s="47">
        <f t="shared" si="140"/>
        <v>66.643419656423134</v>
      </c>
      <c r="Z138" s="47">
        <f t="shared" si="141"/>
        <v>0.67622430970473257</v>
      </c>
      <c r="AA138" s="47">
        <f t="shared" si="142"/>
        <v>14.917306414083505</v>
      </c>
      <c r="AB138" s="47">
        <f t="shared" si="143"/>
        <v>6.1663073533597075</v>
      </c>
      <c r="AC138" s="47">
        <f t="shared" si="144"/>
        <v>0.1816722026072416</v>
      </c>
      <c r="AD138" s="47">
        <f t="shared" si="145"/>
        <v>1.3726344196991587</v>
      </c>
      <c r="AE138" s="47">
        <f t="shared" si="146"/>
        <v>4.117903259097476</v>
      </c>
      <c r="AF138" s="47">
        <f t="shared" si="147"/>
        <v>4.5922695659052737</v>
      </c>
      <c r="AG138" s="47">
        <f t="shared" si="148"/>
        <v>1.1909622170919172</v>
      </c>
      <c r="AH138" s="47">
        <f t="shared" si="149"/>
        <v>0.1413006020278546</v>
      </c>
      <c r="AI138" s="47">
        <f t="shared" si="150"/>
        <v>0</v>
      </c>
      <c r="AJ138" s="47">
        <f t="shared" si="151"/>
        <v>0</v>
      </c>
      <c r="AK138" s="47">
        <f t="shared" si="152"/>
        <v>0</v>
      </c>
      <c r="AL138" s="47">
        <f t="shared" si="153"/>
        <v>0</v>
      </c>
      <c r="AM138" s="125">
        <f t="shared" si="163"/>
        <v>100</v>
      </c>
      <c r="AO138" s="57">
        <f t="shared" si="164"/>
        <v>66.643419656423134</v>
      </c>
      <c r="AP138" s="57">
        <f t="shared" si="165"/>
        <v>1.1909622170919172</v>
      </c>
      <c r="AQ138" s="57">
        <f t="shared" si="166"/>
        <v>5.7832317829971913</v>
      </c>
      <c r="AR138" s="57">
        <f t="shared" si="167"/>
        <v>0.817927441142416</v>
      </c>
      <c r="AS138" s="57">
        <f t="shared" si="168"/>
        <v>0.9134685632260432</v>
      </c>
      <c r="AT138" s="57">
        <f t="shared" si="169"/>
        <v>1.6867969878855782</v>
      </c>
      <c r="AU138" s="99">
        <f t="shared" si="161"/>
        <v>1.6653285238997153</v>
      </c>
      <c r="AV138" s="57">
        <f t="shared" si="162"/>
        <v>3.8559322033898304</v>
      </c>
      <c r="AW138" s="57">
        <v>10.397971633882285</v>
      </c>
      <c r="AX138" s="57">
        <v>28.81454247476379</v>
      </c>
      <c r="AY138" s="57">
        <v>60.787485891353924</v>
      </c>
      <c r="AZ138" s="57"/>
      <c r="BA138" s="57">
        <v>9.8435421471707958</v>
      </c>
      <c r="BB138" s="57">
        <v>32.610217060798739</v>
      </c>
      <c r="BC138" s="57">
        <v>57.546240792030474</v>
      </c>
    </row>
    <row r="139" spans="1:55" x14ac:dyDescent="0.25">
      <c r="A139" s="96" t="s">
        <v>273</v>
      </c>
      <c r="B139" s="115" t="s">
        <v>280</v>
      </c>
      <c r="C139" s="115" t="s">
        <v>58</v>
      </c>
      <c r="D139" s="100" t="s">
        <v>27</v>
      </c>
      <c r="E139" s="56">
        <v>66.180000000000007</v>
      </c>
      <c r="F139" s="56">
        <v>0.62</v>
      </c>
      <c r="G139" s="56">
        <v>14.68</v>
      </c>
      <c r="H139" s="56">
        <v>2.83</v>
      </c>
      <c r="I139" s="56">
        <v>3.92</v>
      </c>
      <c r="J139" s="56">
        <v>0.22</v>
      </c>
      <c r="K139" s="56">
        <v>1.19</v>
      </c>
      <c r="L139" s="56">
        <v>4.47</v>
      </c>
      <c r="M139" s="56">
        <v>4.2300000000000004</v>
      </c>
      <c r="N139" s="56">
        <v>1.27</v>
      </c>
      <c r="O139" s="56">
        <v>7.0000000000000007E-2</v>
      </c>
      <c r="U139" s="56">
        <v>0.5</v>
      </c>
      <c r="V139" s="56">
        <f t="shared" si="138"/>
        <v>100.18</v>
      </c>
      <c r="X139" s="115" t="str">
        <f t="shared" si="139"/>
        <v>dacite</v>
      </c>
      <c r="Y139" s="47">
        <f t="shared" si="140"/>
        <v>66.579778580394887</v>
      </c>
      <c r="Z139" s="47">
        <f t="shared" si="141"/>
        <v>0.62374528135153862</v>
      </c>
      <c r="AA139" s="47">
        <f t="shared" si="142"/>
        <v>14.768678597162236</v>
      </c>
      <c r="AB139" s="47">
        <f t="shared" si="143"/>
        <v>6.5086306516153281</v>
      </c>
      <c r="AC139" s="47">
        <f t="shared" si="144"/>
        <v>0.22132897080215885</v>
      </c>
      <c r="AD139" s="47">
        <f t="shared" si="145"/>
        <v>1.1971885238844047</v>
      </c>
      <c r="AE139" s="47">
        <f t="shared" si="146"/>
        <v>4.4970022703893182</v>
      </c>
      <c r="AF139" s="47">
        <f t="shared" si="147"/>
        <v>4.2555524840596908</v>
      </c>
      <c r="AG139" s="47">
        <f t="shared" si="148"/>
        <v>1.2776717859942806</v>
      </c>
      <c r="AH139" s="47">
        <f t="shared" si="149"/>
        <v>7.0422854346141456E-2</v>
      </c>
      <c r="AI139" s="47">
        <f t="shared" si="150"/>
        <v>0</v>
      </c>
      <c r="AJ139" s="47">
        <f t="shared" si="151"/>
        <v>0</v>
      </c>
      <c r="AK139" s="47">
        <f t="shared" si="152"/>
        <v>0</v>
      </c>
      <c r="AL139" s="47">
        <f t="shared" si="153"/>
        <v>0</v>
      </c>
      <c r="AM139" s="125">
        <f t="shared" si="163"/>
        <v>100</v>
      </c>
      <c r="AO139" s="57">
        <f t="shared" si="164"/>
        <v>66.579778580394887</v>
      </c>
      <c r="AP139" s="57">
        <f t="shared" si="165"/>
        <v>1.2776717859942806</v>
      </c>
      <c r="AQ139" s="57">
        <f t="shared" si="166"/>
        <v>5.5332242700539709</v>
      </c>
      <c r="AR139" s="57">
        <f t="shared" si="167"/>
        <v>0.84463838345820441</v>
      </c>
      <c r="AS139" s="57">
        <f t="shared" si="168"/>
        <v>0.89185088374887611</v>
      </c>
      <c r="AT139" s="57">
        <f t="shared" si="169"/>
        <v>1.7616349770044379</v>
      </c>
      <c r="AU139" s="99">
        <f t="shared" si="161"/>
        <v>1.0362219996646527</v>
      </c>
      <c r="AV139" s="57">
        <f t="shared" si="162"/>
        <v>3.3307086614173231</v>
      </c>
      <c r="AW139" s="57">
        <v>11.181860953948295</v>
      </c>
      <c r="AX139" s="57">
        <v>32.352155397221125</v>
      </c>
      <c r="AY139" s="57">
        <v>56.465983648830587</v>
      </c>
      <c r="AZ139" s="57"/>
      <c r="BA139" s="57">
        <v>10.861081699924192</v>
      </c>
      <c r="BB139" s="57">
        <v>34.292800627687477</v>
      </c>
      <c r="BC139" s="57">
        <v>54.846117672388331</v>
      </c>
    </row>
    <row r="140" spans="1:55" x14ac:dyDescent="0.25">
      <c r="A140" s="96" t="s">
        <v>273</v>
      </c>
      <c r="B140" s="115" t="s">
        <v>280</v>
      </c>
      <c r="C140" s="115" t="s">
        <v>59</v>
      </c>
      <c r="D140" s="100" t="s">
        <v>27</v>
      </c>
      <c r="E140" s="56">
        <v>66.2</v>
      </c>
      <c r="F140" s="56">
        <v>0.76</v>
      </c>
      <c r="G140" s="56">
        <v>14.25</v>
      </c>
      <c r="H140" s="56">
        <v>4.54</v>
      </c>
      <c r="I140" s="56">
        <v>2.19</v>
      </c>
      <c r="J140" s="56">
        <v>0.19</v>
      </c>
      <c r="K140" s="56">
        <v>1.2</v>
      </c>
      <c r="L140" s="56">
        <v>4.12</v>
      </c>
      <c r="M140" s="56">
        <v>4.26</v>
      </c>
      <c r="N140" s="56">
        <v>1.3</v>
      </c>
      <c r="O140" s="56">
        <v>0.17</v>
      </c>
      <c r="U140" s="56">
        <v>0.7</v>
      </c>
      <c r="V140" s="56">
        <f t="shared" si="138"/>
        <v>99.880000000000024</v>
      </c>
      <c r="X140" s="115" t="str">
        <f t="shared" si="139"/>
        <v>dacite</v>
      </c>
      <c r="Y140" s="47">
        <f t="shared" si="140"/>
        <v>67.05149356147983</v>
      </c>
      <c r="Z140" s="47">
        <f t="shared" si="141"/>
        <v>0.7697754547843606</v>
      </c>
      <c r="AA140" s="47">
        <f t="shared" si="142"/>
        <v>14.433289777206761</v>
      </c>
      <c r="AB140" s="47">
        <f t="shared" si="143"/>
        <v>6.3608673752445464</v>
      </c>
      <c r="AC140" s="47">
        <f t="shared" si="144"/>
        <v>0.19244386369609015</v>
      </c>
      <c r="AD140" s="47">
        <f t="shared" si="145"/>
        <v>1.2154349286068851</v>
      </c>
      <c r="AE140" s="47">
        <f t="shared" si="146"/>
        <v>4.1729932548836386</v>
      </c>
      <c r="AF140" s="47">
        <f t="shared" si="147"/>
        <v>4.3147939965544424</v>
      </c>
      <c r="AG140" s="47">
        <f t="shared" si="148"/>
        <v>1.3167211726574588</v>
      </c>
      <c r="AH140" s="47">
        <f t="shared" si="149"/>
        <v>0.17218661488597539</v>
      </c>
      <c r="AI140" s="47">
        <f t="shared" si="150"/>
        <v>0</v>
      </c>
      <c r="AJ140" s="47">
        <f t="shared" si="151"/>
        <v>0</v>
      </c>
      <c r="AK140" s="47">
        <f t="shared" si="152"/>
        <v>0</v>
      </c>
      <c r="AL140" s="47">
        <f t="shared" si="153"/>
        <v>0</v>
      </c>
      <c r="AM140" s="125">
        <f t="shared" si="163"/>
        <v>99.999999999999986</v>
      </c>
      <c r="AO140" s="57">
        <f t="shared" si="164"/>
        <v>67.05149356147983</v>
      </c>
      <c r="AP140" s="57">
        <f t="shared" si="165"/>
        <v>1.3167211726574588</v>
      </c>
      <c r="AQ140" s="57">
        <f t="shared" si="166"/>
        <v>5.6315151692119017</v>
      </c>
      <c r="AR140" s="57">
        <f t="shared" si="167"/>
        <v>0.83957412470341697</v>
      </c>
      <c r="AS140" s="57">
        <f t="shared" si="168"/>
        <v>0.89590904029924723</v>
      </c>
      <c r="AT140" s="57">
        <f t="shared" si="169"/>
        <v>1.6934065226883608</v>
      </c>
      <c r="AU140" s="99">
        <f t="shared" si="161"/>
        <v>1.4585219143282631</v>
      </c>
      <c r="AV140" s="57">
        <f t="shared" si="162"/>
        <v>3.2769230769230773</v>
      </c>
      <c r="AW140" s="57">
        <v>11.786897577348</v>
      </c>
      <c r="AX140" s="57">
        <v>29.652987461445605</v>
      </c>
      <c r="AY140" s="57">
        <v>58.560114961206388</v>
      </c>
      <c r="AZ140" s="57"/>
      <c r="BA140" s="57">
        <v>10.859208471860748</v>
      </c>
      <c r="BB140" s="57">
        <v>35.189657030969038</v>
      </c>
      <c r="BC140" s="57">
        <v>53.951134497170216</v>
      </c>
    </row>
    <row r="141" spans="1:55" x14ac:dyDescent="0.25">
      <c r="A141" s="96" t="s">
        <v>273</v>
      </c>
      <c r="B141" s="115" t="s">
        <v>280</v>
      </c>
      <c r="C141" s="115" t="s">
        <v>60</v>
      </c>
      <c r="D141" s="100" t="s">
        <v>27</v>
      </c>
      <c r="E141" s="56">
        <v>66.47</v>
      </c>
      <c r="F141" s="56">
        <v>0.57999999999999996</v>
      </c>
      <c r="G141" s="56">
        <v>14.4</v>
      </c>
      <c r="H141" s="56">
        <v>2.97</v>
      </c>
      <c r="I141" s="56">
        <v>3.66</v>
      </c>
      <c r="J141" s="56">
        <v>0.23</v>
      </c>
      <c r="K141" s="56">
        <v>1.38</v>
      </c>
      <c r="L141" s="56">
        <v>4.13</v>
      </c>
      <c r="M141" s="56">
        <v>4.16</v>
      </c>
      <c r="N141" s="56">
        <v>1.28</v>
      </c>
      <c r="O141" s="56">
        <v>0.06</v>
      </c>
      <c r="V141" s="56">
        <f t="shared" si="138"/>
        <v>99.32</v>
      </c>
      <c r="X141" s="115" t="str">
        <f t="shared" si="139"/>
        <v>dacite</v>
      </c>
      <c r="Y141" s="47">
        <f t="shared" si="140"/>
        <v>67.124005513175675</v>
      </c>
      <c r="Z141" s="47">
        <f t="shared" si="141"/>
        <v>0.58570668267852999</v>
      </c>
      <c r="AA141" s="47">
        <f t="shared" si="142"/>
        <v>14.541683156156607</v>
      </c>
      <c r="AB141" s="47">
        <f t="shared" si="143"/>
        <v>6.3980130733225078</v>
      </c>
      <c r="AC141" s="47">
        <f t="shared" si="144"/>
        <v>0.23226299485527915</v>
      </c>
      <c r="AD141" s="47">
        <f t="shared" si="145"/>
        <v>1.393577969131675</v>
      </c>
      <c r="AE141" s="47">
        <f t="shared" si="146"/>
        <v>4.17063551631436</v>
      </c>
      <c r="AF141" s="47">
        <f t="shared" si="147"/>
        <v>4.200930689556353</v>
      </c>
      <c r="AG141" s="47">
        <f t="shared" si="148"/>
        <v>1.2925940583250317</v>
      </c>
      <c r="AH141" s="47">
        <f t="shared" si="149"/>
        <v>6.0590346483985862E-2</v>
      </c>
      <c r="AI141" s="47">
        <f t="shared" si="150"/>
        <v>0</v>
      </c>
      <c r="AJ141" s="47">
        <f t="shared" si="151"/>
        <v>0</v>
      </c>
      <c r="AK141" s="47">
        <f t="shared" si="152"/>
        <v>0</v>
      </c>
      <c r="AL141" s="47">
        <f t="shared" si="153"/>
        <v>0</v>
      </c>
      <c r="AM141" s="125">
        <f t="shared" si="163"/>
        <v>100.00000000000001</v>
      </c>
      <c r="AO141" s="57">
        <f t="shared" si="164"/>
        <v>67.124005513175675</v>
      </c>
      <c r="AP141" s="57">
        <f t="shared" si="165"/>
        <v>1.2925940583250317</v>
      </c>
      <c r="AQ141" s="57">
        <f t="shared" si="166"/>
        <v>5.4935247478813842</v>
      </c>
      <c r="AR141" s="57">
        <f t="shared" si="167"/>
        <v>0.82114333753678015</v>
      </c>
      <c r="AS141" s="57">
        <f t="shared" si="168"/>
        <v>0.9150025249395406</v>
      </c>
      <c r="AT141" s="57">
        <f t="shared" si="169"/>
        <v>1.7499432282826641</v>
      </c>
      <c r="AU141" s="99">
        <f t="shared" si="161"/>
        <v>1.3228892315670242</v>
      </c>
      <c r="AV141" s="57">
        <f t="shared" si="162"/>
        <v>3.25</v>
      </c>
      <c r="AW141" s="57">
        <v>11.649903166237941</v>
      </c>
      <c r="AX141" s="57">
        <v>30.946138490444469</v>
      </c>
      <c r="AY141" s="57">
        <v>57.403958343317591</v>
      </c>
      <c r="AZ141" s="57"/>
      <c r="BA141" s="57">
        <v>10.827675646480898</v>
      </c>
      <c r="BB141" s="57">
        <v>35.819825805133391</v>
      </c>
      <c r="BC141" s="57">
        <v>53.352498548385711</v>
      </c>
    </row>
    <row r="142" spans="1:55" x14ac:dyDescent="0.25">
      <c r="A142" s="96" t="s">
        <v>273</v>
      </c>
      <c r="B142" s="115" t="s">
        <v>280</v>
      </c>
      <c r="C142" s="115" t="s">
        <v>61</v>
      </c>
      <c r="D142" s="100" t="s">
        <v>27</v>
      </c>
      <c r="E142" s="56">
        <v>67.3</v>
      </c>
      <c r="F142" s="56">
        <v>0.6</v>
      </c>
      <c r="G142" s="56">
        <v>14.35</v>
      </c>
      <c r="H142" s="56">
        <v>2.84</v>
      </c>
      <c r="I142" s="56">
        <v>2.9</v>
      </c>
      <c r="J142" s="56">
        <v>0.3</v>
      </c>
      <c r="K142" s="56">
        <v>0.93</v>
      </c>
      <c r="L142" s="56">
        <v>3.93</v>
      </c>
      <c r="M142" s="56">
        <v>3.96</v>
      </c>
      <c r="N142" s="56">
        <v>1.47</v>
      </c>
      <c r="O142" s="56">
        <v>0.13</v>
      </c>
      <c r="U142" s="56">
        <v>1.05</v>
      </c>
      <c r="V142" s="56">
        <f t="shared" si="138"/>
        <v>99.759999999999991</v>
      </c>
      <c r="X142" s="115" t="str">
        <f t="shared" si="139"/>
        <v>dacite</v>
      </c>
      <c r="Y142" s="47">
        <f t="shared" si="140"/>
        <v>68.374464673239018</v>
      </c>
      <c r="Z142" s="47">
        <f t="shared" si="141"/>
        <v>0.60957917985057075</v>
      </c>
      <c r="AA142" s="47">
        <f t="shared" si="142"/>
        <v>14.579102051426151</v>
      </c>
      <c r="AB142" s="47">
        <f t="shared" si="143"/>
        <v>5.5457060821540658</v>
      </c>
      <c r="AC142" s="47">
        <f t="shared" si="144"/>
        <v>0.30478958992528538</v>
      </c>
      <c r="AD142" s="47">
        <f t="shared" si="145"/>
        <v>0.94484772876838474</v>
      </c>
      <c r="AE142" s="47">
        <f t="shared" si="146"/>
        <v>3.9927436280212385</v>
      </c>
      <c r="AF142" s="47">
        <f t="shared" si="147"/>
        <v>4.023222587013767</v>
      </c>
      <c r="AG142" s="47">
        <f t="shared" si="148"/>
        <v>1.4934689906338985</v>
      </c>
      <c r="AH142" s="47">
        <f t="shared" si="149"/>
        <v>0.13207548896762367</v>
      </c>
      <c r="AI142" s="47">
        <f t="shared" si="150"/>
        <v>0</v>
      </c>
      <c r="AJ142" s="47">
        <f t="shared" si="151"/>
        <v>0</v>
      </c>
      <c r="AK142" s="47">
        <f t="shared" si="152"/>
        <v>0</v>
      </c>
      <c r="AL142" s="47">
        <f t="shared" si="153"/>
        <v>0</v>
      </c>
      <c r="AM142" s="125">
        <f t="shared" si="163"/>
        <v>100.00000000000001</v>
      </c>
      <c r="AO142" s="57">
        <f t="shared" si="164"/>
        <v>68.374464673239018</v>
      </c>
      <c r="AP142" s="57">
        <f t="shared" si="165"/>
        <v>1.4934689906338985</v>
      </c>
      <c r="AQ142" s="57">
        <f t="shared" si="166"/>
        <v>5.5166915776476655</v>
      </c>
      <c r="AR142" s="57">
        <f t="shared" si="167"/>
        <v>0.8544272559333268</v>
      </c>
      <c r="AS142" s="57">
        <f t="shared" si="168"/>
        <v>0.94094161639478546</v>
      </c>
      <c r="AT142" s="57">
        <f t="shared" si="169"/>
        <v>1.7704070006851731</v>
      </c>
      <c r="AU142" s="99">
        <f t="shared" si="161"/>
        <v>1.523947949626427</v>
      </c>
      <c r="AV142" s="57">
        <f t="shared" si="162"/>
        <v>2.693877551020408</v>
      </c>
      <c r="AW142" s="57">
        <v>13.830113491115664</v>
      </c>
      <c r="AX142" s="57">
        <v>29.68402469263577</v>
      </c>
      <c r="AY142" s="57">
        <v>56.485861816248566</v>
      </c>
      <c r="AZ142" s="57"/>
      <c r="BA142" s="57">
        <v>11.907674473576026</v>
      </c>
      <c r="BB142" s="57">
        <v>39.458215958243819</v>
      </c>
      <c r="BC142" s="57">
        <v>48.634109568180165</v>
      </c>
    </row>
    <row r="143" spans="1:55" x14ac:dyDescent="0.25">
      <c r="A143" s="96" t="s">
        <v>273</v>
      </c>
      <c r="B143" s="115" t="s">
        <v>280</v>
      </c>
      <c r="C143" s="115" t="s">
        <v>62</v>
      </c>
      <c r="D143" s="100" t="s">
        <v>27</v>
      </c>
      <c r="E143" s="56">
        <v>68.38</v>
      </c>
      <c r="F143" s="56">
        <v>0.63</v>
      </c>
      <c r="G143" s="56">
        <v>14.73</v>
      </c>
      <c r="H143" s="56">
        <v>1.44</v>
      </c>
      <c r="I143" s="56">
        <v>3.38</v>
      </c>
      <c r="J143" s="56">
        <v>0.13</v>
      </c>
      <c r="K143" s="56">
        <v>1.06</v>
      </c>
      <c r="L143" s="56">
        <v>4.1399999999999997</v>
      </c>
      <c r="M143" s="56">
        <v>4.1900000000000004</v>
      </c>
      <c r="N143" s="56">
        <v>1.53</v>
      </c>
      <c r="O143" s="56">
        <v>0.09</v>
      </c>
      <c r="U143" s="56">
        <v>0.26</v>
      </c>
      <c r="V143" s="56">
        <f t="shared" si="138"/>
        <v>99.96</v>
      </c>
      <c r="X143" s="115" t="str">
        <f t="shared" si="139"/>
        <v>dacite</v>
      </c>
      <c r="Y143" s="47">
        <f t="shared" si="140"/>
        <v>68.684066217470871</v>
      </c>
      <c r="Z143" s="47">
        <f t="shared" si="141"/>
        <v>0.63280142902905301</v>
      </c>
      <c r="AA143" s="47">
        <f t="shared" si="142"/>
        <v>14.795500078726906</v>
      </c>
      <c r="AB143" s="47">
        <f t="shared" si="143"/>
        <v>4.6980958947991383</v>
      </c>
      <c r="AC143" s="47">
        <f t="shared" si="144"/>
        <v>0.13057807265678872</v>
      </c>
      <c r="AD143" s="47">
        <f t="shared" si="145"/>
        <v>1.0647135155092005</v>
      </c>
      <c r="AE143" s="47">
        <f t="shared" si="146"/>
        <v>4.1584093907623476</v>
      </c>
      <c r="AF143" s="47">
        <f t="shared" si="147"/>
        <v>4.2086317263995756</v>
      </c>
      <c r="AG143" s="47">
        <f t="shared" si="148"/>
        <v>1.5368034704991289</v>
      </c>
      <c r="AH143" s="47">
        <f t="shared" si="149"/>
        <v>9.0400204147007571E-2</v>
      </c>
      <c r="AI143" s="47">
        <f t="shared" si="150"/>
        <v>0</v>
      </c>
      <c r="AJ143" s="47">
        <f t="shared" si="151"/>
        <v>0</v>
      </c>
      <c r="AK143" s="47">
        <f t="shared" si="152"/>
        <v>0</v>
      </c>
      <c r="AL143" s="47">
        <f t="shared" si="153"/>
        <v>0</v>
      </c>
      <c r="AM143" s="125">
        <f t="shared" si="163"/>
        <v>100</v>
      </c>
      <c r="AO143" s="57">
        <f t="shared" si="164"/>
        <v>68.684066217470871</v>
      </c>
      <c r="AP143" s="57">
        <f t="shared" si="165"/>
        <v>1.5368034704991289</v>
      </c>
      <c r="AQ143" s="57">
        <f t="shared" si="166"/>
        <v>5.7454351968987041</v>
      </c>
      <c r="AR143" s="57">
        <f t="shared" si="167"/>
        <v>0.81524401733559437</v>
      </c>
      <c r="AS143" s="57">
        <f t="shared" si="168"/>
        <v>0.91628475706492174</v>
      </c>
      <c r="AT143" s="57">
        <f t="shared" si="169"/>
        <v>1.723052020694241</v>
      </c>
      <c r="AU143" s="99">
        <f t="shared" si="161"/>
        <v>1.5870258061363565</v>
      </c>
      <c r="AV143" s="57">
        <f t="shared" si="162"/>
        <v>2.738562091503268</v>
      </c>
      <c r="AW143" s="57">
        <v>13.590303139401502</v>
      </c>
      <c r="AX143" s="57">
        <v>29.982574844103919</v>
      </c>
      <c r="AY143" s="57">
        <v>56.427122016494572</v>
      </c>
      <c r="AZ143" s="57"/>
      <c r="BA143" s="57">
        <v>12.075446883493319</v>
      </c>
      <c r="BB143" s="57">
        <v>37.78713471536102</v>
      </c>
      <c r="BC143" s="57">
        <v>50.137418401145666</v>
      </c>
    </row>
    <row r="144" spans="1:55" x14ac:dyDescent="0.25">
      <c r="A144" s="96" t="s">
        <v>273</v>
      </c>
      <c r="B144" s="115" t="s">
        <v>280</v>
      </c>
      <c r="C144" s="115" t="s">
        <v>63</v>
      </c>
      <c r="D144" s="100" t="s">
        <v>27</v>
      </c>
      <c r="E144" s="56">
        <v>70.2</v>
      </c>
      <c r="F144" s="56">
        <v>0.45</v>
      </c>
      <c r="G144" s="56">
        <v>14.2</v>
      </c>
      <c r="H144" s="56">
        <v>0.77</v>
      </c>
      <c r="I144" s="56">
        <v>3.5</v>
      </c>
      <c r="J144" s="56">
        <v>0.14000000000000001</v>
      </c>
      <c r="K144" s="56">
        <v>1.1100000000000001</v>
      </c>
      <c r="L144" s="56">
        <v>3.48</v>
      </c>
      <c r="M144" s="56">
        <v>3.86</v>
      </c>
      <c r="N144" s="56">
        <v>1.43</v>
      </c>
      <c r="O144" s="56">
        <v>0.05</v>
      </c>
      <c r="U144" s="56">
        <v>0.55000000000000004</v>
      </c>
      <c r="V144" s="56">
        <f t="shared" si="138"/>
        <v>99.740000000000009</v>
      </c>
      <c r="X144" s="115" t="str">
        <f t="shared" si="139"/>
        <v>dacite</v>
      </c>
      <c r="Y144" s="47">
        <f t="shared" si="140"/>
        <v>70.827750822151643</v>
      </c>
      <c r="Z144" s="47">
        <f t="shared" si="141"/>
        <v>0.45402404373174127</v>
      </c>
      <c r="AA144" s="47">
        <f t="shared" si="142"/>
        <v>14.326980935534946</v>
      </c>
      <c r="AB144" s="47">
        <f t="shared" si="143"/>
        <v>4.2311950421846953</v>
      </c>
      <c r="AC144" s="47">
        <f t="shared" si="144"/>
        <v>0.14125192471654174</v>
      </c>
      <c r="AD144" s="47">
        <f t="shared" si="145"/>
        <v>1.1199259745382952</v>
      </c>
      <c r="AE144" s="47">
        <f t="shared" si="146"/>
        <v>3.511119271525466</v>
      </c>
      <c r="AF144" s="47">
        <f t="shared" si="147"/>
        <v>3.8945173528989363</v>
      </c>
      <c r="AG144" s="47">
        <f t="shared" si="148"/>
        <v>1.4427875167475335</v>
      </c>
      <c r="AH144" s="47">
        <f t="shared" si="149"/>
        <v>5.0447115970193475E-2</v>
      </c>
      <c r="AI144" s="47">
        <f t="shared" si="150"/>
        <v>0</v>
      </c>
      <c r="AJ144" s="47">
        <f t="shared" si="151"/>
        <v>0</v>
      </c>
      <c r="AK144" s="47">
        <f t="shared" si="152"/>
        <v>0</v>
      </c>
      <c r="AL144" s="47">
        <f t="shared" si="153"/>
        <v>0</v>
      </c>
      <c r="AM144" s="125">
        <f t="shared" si="163"/>
        <v>99.999999999999957</v>
      </c>
      <c r="AO144" s="57">
        <f t="shared" si="164"/>
        <v>70.827750822151643</v>
      </c>
      <c r="AP144" s="57">
        <f t="shared" si="165"/>
        <v>1.4427875167475335</v>
      </c>
      <c r="AQ144" s="57">
        <f t="shared" si="166"/>
        <v>5.33730486964647</v>
      </c>
      <c r="AR144" s="57">
        <f t="shared" si="167"/>
        <v>0.79071189550033127</v>
      </c>
      <c r="AS144" s="57">
        <f t="shared" si="168"/>
        <v>0.99826161128028379</v>
      </c>
      <c r="AT144" s="57">
        <f t="shared" si="169"/>
        <v>1.7979961388369967</v>
      </c>
      <c r="AU144" s="99">
        <f t="shared" si="161"/>
        <v>1.826185598121004</v>
      </c>
      <c r="AV144" s="57">
        <f t="shared" si="162"/>
        <v>2.6993006993006992</v>
      </c>
      <c r="AW144" s="57">
        <v>14.091636559134825</v>
      </c>
      <c r="AX144" s="57">
        <v>28.23850770979729</v>
      </c>
      <c r="AY144" s="57">
        <v>57.669855731067891</v>
      </c>
      <c r="AZ144" s="57"/>
      <c r="BA144" s="57">
        <v>10.859876950671419</v>
      </c>
      <c r="BB144" s="57">
        <v>44.696205242181989</v>
      </c>
      <c r="BC144" s="57">
        <v>44.44391780714659</v>
      </c>
    </row>
    <row r="148" spans="46:47" x14ac:dyDescent="0.25">
      <c r="AT148" s="57"/>
      <c r="AU148" s="57"/>
    </row>
    <row r="149" spans="46:47" x14ac:dyDescent="0.25">
      <c r="AT149" s="57"/>
      <c r="AU149" s="57"/>
    </row>
    <row r="150" spans="46:47" x14ac:dyDescent="0.25">
      <c r="AT150" s="57"/>
      <c r="AU150" s="57"/>
    </row>
    <row r="151" spans="46:47" x14ac:dyDescent="0.25">
      <c r="AT151" s="57"/>
      <c r="AU151" s="57"/>
    </row>
    <row r="152" spans="46:47" x14ac:dyDescent="0.25">
      <c r="AT152" s="57"/>
      <c r="AU152" s="57"/>
    </row>
    <row r="153" spans="46:47" x14ac:dyDescent="0.25">
      <c r="AT153" s="57"/>
      <c r="AU153" s="57"/>
    </row>
    <row r="154" spans="46:47" x14ac:dyDescent="0.25">
      <c r="AT154" s="57"/>
      <c r="AU154" s="57"/>
    </row>
    <row r="155" spans="46:47" x14ac:dyDescent="0.25">
      <c r="AT155" s="57"/>
      <c r="AU155" s="57"/>
    </row>
    <row r="156" spans="46:47" x14ac:dyDescent="0.25">
      <c r="AT156" s="57"/>
      <c r="AU156" s="57"/>
    </row>
    <row r="157" spans="46:47" x14ac:dyDescent="0.25">
      <c r="AT157" s="57"/>
      <c r="AU157" s="57"/>
    </row>
    <row r="158" spans="46:47" x14ac:dyDescent="0.25">
      <c r="AT158" s="120"/>
      <c r="AU158" s="120"/>
    </row>
    <row r="159" spans="46:47" x14ac:dyDescent="0.25">
      <c r="AT159" s="57"/>
      <c r="AU159" s="57"/>
    </row>
    <row r="160" spans="46:47" x14ac:dyDescent="0.25">
      <c r="AT160" s="57"/>
      <c r="AU160" s="57"/>
    </row>
    <row r="161" spans="46:47" x14ac:dyDescent="0.25">
      <c r="AT161" s="57"/>
      <c r="AU161" s="57"/>
    </row>
    <row r="162" spans="46:47" x14ac:dyDescent="0.25">
      <c r="AT162" s="57"/>
      <c r="AU162" s="57"/>
    </row>
    <row r="163" spans="46:47" x14ac:dyDescent="0.25">
      <c r="AT163" s="57"/>
      <c r="AU163" s="57"/>
    </row>
    <row r="164" spans="46:47" x14ac:dyDescent="0.25">
      <c r="AT164" s="57"/>
      <c r="AU164" s="57"/>
    </row>
    <row r="165" spans="46:47" x14ac:dyDescent="0.25">
      <c r="AT165" s="57"/>
      <c r="AU165" s="57"/>
    </row>
    <row r="166" spans="46:47" x14ac:dyDescent="0.25">
      <c r="AT166" s="57"/>
      <c r="AU166" s="57"/>
    </row>
    <row r="167" spans="46:47" x14ac:dyDescent="0.25">
      <c r="AT167" s="57"/>
      <c r="AU167" s="57"/>
    </row>
    <row r="168" spans="46:47" x14ac:dyDescent="0.25">
      <c r="AT168" s="57"/>
      <c r="AU168" s="57"/>
    </row>
    <row r="169" spans="46:47" x14ac:dyDescent="0.25">
      <c r="AT169" s="57"/>
      <c r="AU169" s="57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163"/>
  <sheetViews>
    <sheetView zoomScale="85" zoomScaleNormal="85" workbookViewId="0">
      <pane xSplit="4" ySplit="4" topLeftCell="E5" activePane="bottomRight" state="frozen"/>
      <selection pane="topRight" activeCell="E1" sqref="E1"/>
      <selection pane="bottomLeft" activeCell="A3" sqref="A3"/>
      <selection pane="bottomRight" activeCell="A159" sqref="A159"/>
    </sheetView>
  </sheetViews>
  <sheetFormatPr defaultRowHeight="15" x14ac:dyDescent="0.25"/>
  <cols>
    <col min="1" max="1" width="12.5703125" style="17" customWidth="1"/>
    <col min="2" max="2" width="9.28515625" style="17" bestFit="1" customWidth="1"/>
    <col min="3" max="3" width="9.5703125" style="17" bestFit="1" customWidth="1"/>
    <col min="4" max="4" width="11.7109375" style="17" customWidth="1"/>
    <col min="5" max="19" width="9.140625" style="17"/>
    <col min="20" max="21" width="9.140625" style="17" customWidth="1"/>
    <col min="22" max="16384" width="9.140625" style="17"/>
  </cols>
  <sheetData>
    <row r="2" spans="1:54" s="43" customFormat="1" x14ac:dyDescent="0.25">
      <c r="A2" s="43" t="s">
        <v>430</v>
      </c>
      <c r="B2" s="43" t="s">
        <v>431</v>
      </c>
    </row>
    <row r="3" spans="1:54" s="18" customFormat="1" x14ac:dyDescent="0.25">
      <c r="A3" s="18" t="s">
        <v>314</v>
      </c>
      <c r="B3" s="18" t="s">
        <v>70</v>
      </c>
      <c r="C3" s="18" t="s">
        <v>71</v>
      </c>
      <c r="D3" s="18" t="s">
        <v>97</v>
      </c>
      <c r="E3" s="18" t="s">
        <v>2</v>
      </c>
      <c r="F3" s="18" t="s">
        <v>3</v>
      </c>
      <c r="G3" s="18" t="s">
        <v>4</v>
      </c>
      <c r="H3" s="18" t="s">
        <v>5</v>
      </c>
      <c r="I3" s="18" t="s">
        <v>6</v>
      </c>
      <c r="J3" s="18" t="s">
        <v>7</v>
      </c>
      <c r="K3" s="18" t="s">
        <v>8</v>
      </c>
      <c r="L3" s="18" t="s">
        <v>9</v>
      </c>
      <c r="M3" s="18" t="s">
        <v>10</v>
      </c>
      <c r="N3" s="18" t="s">
        <v>11</v>
      </c>
      <c r="O3" s="18" t="s">
        <v>12</v>
      </c>
      <c r="P3" s="18" t="s">
        <v>14</v>
      </c>
      <c r="Q3" s="18" t="s">
        <v>72</v>
      </c>
      <c r="R3" s="18" t="s">
        <v>73</v>
      </c>
      <c r="S3" s="18" t="s">
        <v>74</v>
      </c>
      <c r="U3" s="18" t="s">
        <v>19</v>
      </c>
      <c r="V3" s="18" t="s">
        <v>98</v>
      </c>
      <c r="Y3" s="18" t="s">
        <v>2</v>
      </c>
      <c r="Z3" s="18" t="s">
        <v>3</v>
      </c>
      <c r="AA3" s="18" t="s">
        <v>4</v>
      </c>
      <c r="AB3" s="18" t="s">
        <v>6</v>
      </c>
      <c r="AC3" s="18" t="s">
        <v>7</v>
      </c>
      <c r="AD3" s="18" t="s">
        <v>8</v>
      </c>
      <c r="AE3" s="18" t="s">
        <v>9</v>
      </c>
      <c r="AF3" s="18" t="s">
        <v>10</v>
      </c>
      <c r="AG3" s="18" t="s">
        <v>11</v>
      </c>
      <c r="AH3" s="18" t="s">
        <v>12</v>
      </c>
      <c r="AI3" s="18" t="s">
        <v>20</v>
      </c>
      <c r="AK3" s="18" t="s">
        <v>2</v>
      </c>
      <c r="AL3" s="18" t="s">
        <v>11</v>
      </c>
      <c r="AM3" s="18" t="s">
        <v>21</v>
      </c>
      <c r="AN3" s="18" t="s">
        <v>22</v>
      </c>
      <c r="AO3" s="18" t="s">
        <v>23</v>
      </c>
      <c r="AP3" s="18" t="s">
        <v>24</v>
      </c>
      <c r="AQ3" s="18" t="s">
        <v>65</v>
      </c>
      <c r="AS3" s="18" t="s">
        <v>66</v>
      </c>
      <c r="AT3" s="18" t="s">
        <v>67</v>
      </c>
      <c r="AU3" s="18" t="s">
        <v>68</v>
      </c>
      <c r="AW3" s="18" t="s">
        <v>66</v>
      </c>
      <c r="AX3" s="18" t="s">
        <v>69</v>
      </c>
      <c r="AY3" s="18" t="s">
        <v>68</v>
      </c>
    </row>
    <row r="4" spans="1:54" s="9" customFormat="1" x14ac:dyDescent="0.25">
      <c r="A4" s="19"/>
      <c r="B4" s="1"/>
      <c r="C4" s="2"/>
      <c r="D4" s="4" t="s">
        <v>25</v>
      </c>
      <c r="E4" s="18"/>
      <c r="F4" s="18"/>
      <c r="G4" s="3">
        <v>101.96</v>
      </c>
      <c r="H4" s="3"/>
      <c r="I4" s="3"/>
      <c r="J4" s="3"/>
      <c r="K4" s="3"/>
      <c r="L4" s="3">
        <v>56.08</v>
      </c>
      <c r="M4" s="3">
        <v>61.99</v>
      </c>
      <c r="N4" s="3">
        <v>94.2</v>
      </c>
      <c r="O4" s="18"/>
      <c r="P4" s="18"/>
      <c r="Q4" s="18"/>
      <c r="R4" s="18"/>
      <c r="S4" s="18"/>
      <c r="T4" s="18"/>
      <c r="U4" s="18"/>
      <c r="V4" s="18"/>
      <c r="W4" s="18"/>
      <c r="X4" s="9" t="s">
        <v>26</v>
      </c>
      <c r="AA4" s="3">
        <v>101.96</v>
      </c>
      <c r="AB4" s="3"/>
      <c r="AC4" s="3"/>
      <c r="AD4" s="3"/>
      <c r="AE4" s="3">
        <v>56.08</v>
      </c>
      <c r="AF4" s="3">
        <v>61.98</v>
      </c>
      <c r="AG4" s="3">
        <v>94.2</v>
      </c>
    </row>
    <row r="5" spans="1:54" s="9" customFormat="1" x14ac:dyDescent="0.25">
      <c r="A5" s="7" t="s">
        <v>257</v>
      </c>
      <c r="B5" s="1"/>
      <c r="C5" s="2"/>
      <c r="D5" s="4"/>
      <c r="E5" s="18"/>
      <c r="F5" s="18"/>
      <c r="G5" s="3"/>
      <c r="H5" s="3"/>
      <c r="I5" s="3"/>
      <c r="J5" s="3"/>
      <c r="K5" s="3"/>
      <c r="L5" s="3"/>
      <c r="M5" s="3"/>
      <c r="N5" s="3"/>
      <c r="O5" s="18"/>
      <c r="P5" s="18"/>
      <c r="Q5" s="18"/>
      <c r="R5" s="18"/>
      <c r="S5" s="18"/>
      <c r="T5" s="18"/>
      <c r="U5" s="18"/>
      <c r="V5" s="18"/>
      <c r="W5" s="18"/>
      <c r="AA5" s="3"/>
      <c r="AB5" s="3"/>
      <c r="AC5" s="3"/>
      <c r="AD5" s="3"/>
      <c r="AE5" s="3"/>
      <c r="AF5" s="3"/>
      <c r="AG5" s="3"/>
    </row>
    <row r="6" spans="1:54" s="27" customFormat="1" ht="12" x14ac:dyDescent="0.25">
      <c r="A6" s="20" t="s">
        <v>29</v>
      </c>
      <c r="B6" s="20" t="s">
        <v>75</v>
      </c>
      <c r="C6" s="20">
        <v>257</v>
      </c>
      <c r="D6" s="21" t="s">
        <v>76</v>
      </c>
      <c r="E6" s="22">
        <v>75.860354087925188</v>
      </c>
      <c r="F6" s="22">
        <v>0.41774418142033015</v>
      </c>
      <c r="G6" s="22">
        <v>11.875870300377958</v>
      </c>
      <c r="H6" s="22"/>
      <c r="I6" s="22">
        <v>2.725283469265964</v>
      </c>
      <c r="J6" s="22">
        <v>0</v>
      </c>
      <c r="K6" s="22">
        <v>0.50726079172468663</v>
      </c>
      <c r="L6" s="22">
        <v>2.8247463696041373</v>
      </c>
      <c r="M6" s="22">
        <v>3.9387308533916845</v>
      </c>
      <c r="N6" s="22">
        <v>0.76586433260393871</v>
      </c>
      <c r="O6" s="22"/>
      <c r="P6" s="22"/>
      <c r="Q6" s="22">
        <v>0.15914064054107818</v>
      </c>
      <c r="R6" s="23"/>
      <c r="S6" s="24"/>
      <c r="T6" s="22"/>
      <c r="U6" s="22">
        <f t="shared" ref="U6:U58" si="0">SUM(E6:R6)</f>
        <v>99.074995026854978</v>
      </c>
      <c r="V6" s="22">
        <f>U6+S6</f>
        <v>99.074995026854978</v>
      </c>
      <c r="W6" s="25"/>
      <c r="X6" s="25"/>
      <c r="Y6" s="26">
        <f>100*E6/(SUM($E6:$G6)+$H6/1.11+$I6+SUM($J6:$O6))</f>
        <v>76.691804927099042</v>
      </c>
      <c r="Z6" s="26">
        <f>100*F6/(SUM($E6:$G6)+$H6/1.11+$I6+SUM($J6:$O6))</f>
        <v>0.42232277526395173</v>
      </c>
      <c r="AA6" s="26">
        <f>100*G6/(SUM($E6:$G6)+$H6/1.11+$I6+SUM($J6:$O6))</f>
        <v>12.006033182503772</v>
      </c>
      <c r="AB6" s="26">
        <f>100*(H6/1.11+I6)/(SUM($E6:$G6)+$H6/1.11+$I6+SUM($J6:$O6))</f>
        <v>2.7551533433886384</v>
      </c>
      <c r="AC6" s="26">
        <f t="shared" ref="AC6:AH6" si="1">100*J6/(SUM($E6:$G6)+$H6/1.11+$I6+SUM($J6:$O6))</f>
        <v>0</v>
      </c>
      <c r="AD6" s="26">
        <f t="shared" si="1"/>
        <v>0.51282051282051289</v>
      </c>
      <c r="AE6" s="26">
        <f t="shared" si="1"/>
        <v>2.8557063851181499</v>
      </c>
      <c r="AF6" s="26">
        <f t="shared" si="1"/>
        <v>3.9819004524886883</v>
      </c>
      <c r="AG6" s="26">
        <f t="shared" si="1"/>
        <v>0.77425842131724509</v>
      </c>
      <c r="AH6" s="26">
        <f t="shared" si="1"/>
        <v>0</v>
      </c>
      <c r="AI6" s="26">
        <f>SUM(Y6:AH6)</f>
        <v>100</v>
      </c>
      <c r="AK6" s="28">
        <f>Y6</f>
        <v>76.691804927099042</v>
      </c>
      <c r="AL6" s="28">
        <f>AG6</f>
        <v>0.77425842131724509</v>
      </c>
      <c r="AM6" s="28">
        <f>AG6+AF6</f>
        <v>4.7561588738059335</v>
      </c>
      <c r="AN6" s="28">
        <f>AB6/(AD6+AB6)</f>
        <v>0.84307692307692317</v>
      </c>
      <c r="AO6" s="28">
        <f>(G6/G$4)/(L6/L$4+M6/M$4+N6/N$4)</f>
        <v>0.95441984822318071</v>
      </c>
      <c r="AP6" s="28">
        <f>(G6/G$4)/(M6/M$4+N6/N$4)</f>
        <v>1.6252050173248189</v>
      </c>
      <c r="AQ6" s="28">
        <f>AF6+AG6-AE6</f>
        <v>1.9004524886877836</v>
      </c>
      <c r="AR6" s="28"/>
      <c r="AS6" s="28">
        <v>8.4084613003952899</v>
      </c>
      <c r="AT6" s="28">
        <v>26.028789758273721</v>
      </c>
      <c r="AU6" s="28">
        <v>65.562748941330995</v>
      </c>
      <c r="AW6" s="28">
        <v>5.1668792683221243</v>
      </c>
      <c r="AX6" s="28">
        <v>54.545748740889714</v>
      </c>
      <c r="AY6" s="28">
        <v>40.287371990788159</v>
      </c>
    </row>
    <row r="7" spans="1:54" s="27" customFormat="1" ht="12" x14ac:dyDescent="0.25">
      <c r="A7" s="20" t="s">
        <v>29</v>
      </c>
      <c r="B7" s="20" t="s">
        <v>77</v>
      </c>
      <c r="C7" s="20">
        <v>275</v>
      </c>
      <c r="D7" s="21" t="s">
        <v>76</v>
      </c>
      <c r="E7" s="22">
        <v>76.57325221900868</v>
      </c>
      <c r="F7" s="22">
        <v>0.36900369003690037</v>
      </c>
      <c r="G7" s="22">
        <v>11.887902662810411</v>
      </c>
      <c r="H7" s="22"/>
      <c r="I7" s="22">
        <v>2.1841029221103021</v>
      </c>
      <c r="J7" s="22">
        <v>0</v>
      </c>
      <c r="K7" s="22">
        <v>0.37897676274060038</v>
      </c>
      <c r="L7" s="22">
        <v>2.7725142116286028</v>
      </c>
      <c r="M7" s="22">
        <v>4.3981250623317045</v>
      </c>
      <c r="N7" s="22">
        <v>0.86765732522190087</v>
      </c>
      <c r="O7" s="22"/>
      <c r="P7" s="22"/>
      <c r="Q7" s="22">
        <v>0.17951530866660018</v>
      </c>
      <c r="R7" s="23"/>
      <c r="S7" s="24"/>
      <c r="T7" s="23"/>
      <c r="U7" s="22">
        <f t="shared" si="0"/>
        <v>99.611050164555706</v>
      </c>
      <c r="V7" s="22">
        <f t="shared" ref="V7:V58" si="2">U7+S7</f>
        <v>99.611050164555706</v>
      </c>
      <c r="W7" s="25"/>
      <c r="X7" s="25"/>
      <c r="Y7" s="26">
        <f t="shared" ref="Y7:Y58" si="3">100*E7/(SUM($E7:$G7)+$H7/1.11+$I7+SUM($J7:$O7))</f>
        <v>77.01103309929789</v>
      </c>
      <c r="Z7" s="26">
        <f t="shared" ref="Z7:Z58" si="4">100*F7/(SUM($E7:$G7)+$H7/1.11+$I7+SUM($J7:$O7))</f>
        <v>0.37111334002006013</v>
      </c>
      <c r="AA7" s="26">
        <f t="shared" ref="AA7:AA58" si="5">100*G7/(SUM($E7:$G7)+$H7/1.11+$I7+SUM($J7:$O7))</f>
        <v>11.955867602808423</v>
      </c>
      <c r="AB7" s="26">
        <f t="shared" ref="AB7:AB58" si="6">100*(H7/1.11+I7)/(SUM($E7:$G7)+$H7/1.11+$I7+SUM($J7:$O7))</f>
        <v>2.1965897693079235</v>
      </c>
      <c r="AC7" s="26">
        <f t="shared" ref="AC7:AC58" si="7">100*J7/(SUM($E7:$G7)+$H7/1.11+$I7+SUM($J7:$O7))</f>
        <v>0</v>
      </c>
      <c r="AD7" s="26">
        <f t="shared" ref="AD7:AD58" si="8">100*K7/(SUM($E7:$G7)+$H7/1.11+$I7+SUM($J7:$O7))</f>
        <v>0.38114343029087261</v>
      </c>
      <c r="AE7" s="26">
        <f t="shared" ref="AE7:AE58" si="9">100*L7/(SUM($E7:$G7)+$H7/1.11+$I7+SUM($J7:$O7))</f>
        <v>2.7883650952858572</v>
      </c>
      <c r="AF7" s="26">
        <f t="shared" ref="AF7:AF58" si="10">100*M7/(SUM($E7:$G7)+$H7/1.11+$I7+SUM($J7:$O7))</f>
        <v>4.4232698094282847</v>
      </c>
      <c r="AG7" s="26">
        <f t="shared" ref="AG7:AG58" si="11">100*N7/(SUM($E7:$G7)+$H7/1.11+$I7+SUM($J7:$O7))</f>
        <v>0.872617853560682</v>
      </c>
      <c r="AH7" s="26">
        <f t="shared" ref="AH7:AH58" si="12">100*O7/(SUM($E7:$G7)+$H7/1.11+$I7+SUM($J7:$O7))</f>
        <v>0</v>
      </c>
      <c r="AI7" s="26">
        <f t="shared" ref="AI7:AI58" si="13">SUM(Y7:AH7)</f>
        <v>100</v>
      </c>
      <c r="AK7" s="28">
        <f t="shared" ref="AK7:AK58" si="14">Y7</f>
        <v>77.01103309929789</v>
      </c>
      <c r="AL7" s="28">
        <f t="shared" ref="AL7:AL58" si="15">AG7</f>
        <v>0.872617853560682</v>
      </c>
      <c r="AM7" s="28">
        <f t="shared" ref="AM7:AM58" si="16">AG7+AF7</f>
        <v>5.2958876629889664</v>
      </c>
      <c r="AN7" s="28">
        <f t="shared" ref="AN7:AN58" si="17">AB7/(AD7+AB7)</f>
        <v>0.85214007782101164</v>
      </c>
      <c r="AO7" s="28">
        <f t="shared" ref="AO7:AO58" si="18">(G7/G$4)/(L7/L$4+M7/M$4+N7/N$4)</f>
        <v>0.89965523085629984</v>
      </c>
      <c r="AP7" s="28">
        <f t="shared" ref="AP7:AP58" si="19">(G7/G$4)/(M7/M$4+N7/N$4)</f>
        <v>1.4545179729511375</v>
      </c>
      <c r="AQ7" s="28">
        <f t="shared" ref="AQ7:AQ58" si="20">AF7+AG7-AE7</f>
        <v>2.5075225677031092</v>
      </c>
      <c r="AR7" s="28"/>
      <c r="AS7" s="28">
        <v>8.7973485400078015</v>
      </c>
      <c r="AT7" s="28">
        <v>23.593217574659679</v>
      </c>
      <c r="AU7" s="28">
        <v>67.609433885332507</v>
      </c>
      <c r="AW7" s="28">
        <v>5.670031032619093</v>
      </c>
      <c r="AX7" s="28">
        <v>50.754613678876652</v>
      </c>
      <c r="AY7" s="28">
        <v>43.575355288504262</v>
      </c>
    </row>
    <row r="8" spans="1:54" s="27" customFormat="1" ht="12" x14ac:dyDescent="0.25">
      <c r="A8" s="20" t="s">
        <v>29</v>
      </c>
      <c r="B8" s="20" t="s">
        <v>77</v>
      </c>
      <c r="C8" s="20">
        <v>276</v>
      </c>
      <c r="D8" s="21" t="s">
        <v>76</v>
      </c>
      <c r="E8" s="22">
        <v>76.383763837638384</v>
      </c>
      <c r="F8" s="22">
        <v>0.36900369003690037</v>
      </c>
      <c r="G8" s="22">
        <v>11.907848808217812</v>
      </c>
      <c r="H8" s="22"/>
      <c r="I8" s="22">
        <v>2.3835643761843026</v>
      </c>
      <c r="J8" s="22">
        <v>0</v>
      </c>
      <c r="K8" s="22">
        <v>0.39892290814800041</v>
      </c>
      <c r="L8" s="22">
        <v>2.6927296299990027</v>
      </c>
      <c r="M8" s="22">
        <v>4.3981250623317045</v>
      </c>
      <c r="N8" s="22">
        <v>0.82776503440710081</v>
      </c>
      <c r="O8" s="22"/>
      <c r="P8" s="22"/>
      <c r="Q8" s="22">
        <v>0.17951530866660018</v>
      </c>
      <c r="R8" s="23"/>
      <c r="S8" s="24"/>
      <c r="T8" s="23"/>
      <c r="U8" s="22">
        <f t="shared" si="0"/>
        <v>99.541238655629797</v>
      </c>
      <c r="V8" s="22">
        <f t="shared" si="2"/>
        <v>99.541238655629797</v>
      </c>
      <c r="W8" s="25"/>
      <c r="X8" s="25"/>
      <c r="Y8" s="26">
        <f t="shared" si="3"/>
        <v>76.874435411020784</v>
      </c>
      <c r="Z8" s="26">
        <f t="shared" si="4"/>
        <v>0.37137408411121148</v>
      </c>
      <c r="AA8" s="26">
        <f t="shared" si="5"/>
        <v>11.984342065642878</v>
      </c>
      <c r="AB8" s="26">
        <f t="shared" si="6"/>
        <v>2.3988758406102582</v>
      </c>
      <c r="AC8" s="26">
        <f t="shared" si="7"/>
        <v>0</v>
      </c>
      <c r="AD8" s="26">
        <f t="shared" si="8"/>
        <v>0.40148549633644487</v>
      </c>
      <c r="AE8" s="26">
        <f t="shared" si="9"/>
        <v>2.7100271002710024</v>
      </c>
      <c r="AF8" s="26">
        <f t="shared" si="10"/>
        <v>4.4263775971093047</v>
      </c>
      <c r="AG8" s="26">
        <f t="shared" si="11"/>
        <v>0.83308240489812302</v>
      </c>
      <c r="AH8" s="26">
        <f t="shared" si="12"/>
        <v>0</v>
      </c>
      <c r="AI8" s="26">
        <f t="shared" si="13"/>
        <v>100.00000000000001</v>
      </c>
      <c r="AK8" s="28">
        <f t="shared" si="14"/>
        <v>76.874435411020784</v>
      </c>
      <c r="AL8" s="28">
        <f t="shared" si="15"/>
        <v>0.83308240489812302</v>
      </c>
      <c r="AM8" s="28">
        <f t="shared" si="16"/>
        <v>5.2594600020074278</v>
      </c>
      <c r="AN8" s="28">
        <f t="shared" si="17"/>
        <v>0.85663082437275984</v>
      </c>
      <c r="AO8" s="28">
        <f t="shared" si="18"/>
        <v>0.91418767215721519</v>
      </c>
      <c r="AP8" s="28">
        <f t="shared" si="19"/>
        <v>1.4646964510341132</v>
      </c>
      <c r="AQ8" s="28">
        <f t="shared" si="20"/>
        <v>2.5494329017364254</v>
      </c>
      <c r="AR8" s="28"/>
      <c r="AS8" s="28">
        <v>8.4847985207780052</v>
      </c>
      <c r="AT8" s="28">
        <v>23.165252415807416</v>
      </c>
      <c r="AU8" s="28">
        <v>68.349949063414584</v>
      </c>
      <c r="AW8" s="28">
        <v>5.427787979980752</v>
      </c>
      <c r="AX8" s="28">
        <v>50.848247208102791</v>
      </c>
      <c r="AY8" s="28">
        <v>43.72396481191646</v>
      </c>
    </row>
    <row r="9" spans="1:54" s="27" customFormat="1" ht="12" x14ac:dyDescent="0.25">
      <c r="A9" s="20" t="s">
        <v>29</v>
      </c>
      <c r="B9" s="20" t="s">
        <v>78</v>
      </c>
      <c r="C9" s="20">
        <v>285</v>
      </c>
      <c r="D9" s="21" t="s">
        <v>76</v>
      </c>
      <c r="E9" s="22">
        <v>74.384776327587915</v>
      </c>
      <c r="F9" s="22">
        <v>0.36863604662747834</v>
      </c>
      <c r="G9" s="22">
        <v>12.194878947892796</v>
      </c>
      <c r="H9" s="22"/>
      <c r="I9" s="22">
        <v>2.7298993723224072</v>
      </c>
      <c r="J9" s="22">
        <v>0</v>
      </c>
      <c r="K9" s="22">
        <v>0.54797250174354895</v>
      </c>
      <c r="L9" s="22">
        <v>3.0786091461592107</v>
      </c>
      <c r="M9" s="22">
        <v>4.1048121948789476</v>
      </c>
      <c r="N9" s="22">
        <v>0.79705091162698016</v>
      </c>
      <c r="O9" s="22"/>
      <c r="P9" s="22"/>
      <c r="Q9" s="22">
        <v>0.15941018232539603</v>
      </c>
      <c r="R9" s="23"/>
      <c r="S9" s="24"/>
      <c r="T9" s="22"/>
      <c r="U9" s="22">
        <f t="shared" si="0"/>
        <v>98.366045631164681</v>
      </c>
      <c r="V9" s="22">
        <f t="shared" si="2"/>
        <v>98.366045631164681</v>
      </c>
      <c r="W9" s="25"/>
      <c r="X9" s="25"/>
      <c r="Y9" s="26">
        <f t="shared" si="3"/>
        <v>75.743126711981333</v>
      </c>
      <c r="Z9" s="26">
        <f t="shared" si="4"/>
        <v>0.37536775895302837</v>
      </c>
      <c r="AA9" s="26">
        <f t="shared" si="5"/>
        <v>12.41757126914883</v>
      </c>
      <c r="AB9" s="26">
        <f t="shared" si="6"/>
        <v>2.7797504311656698</v>
      </c>
      <c r="AC9" s="26">
        <f t="shared" si="7"/>
        <v>0</v>
      </c>
      <c r="AD9" s="26">
        <f t="shared" si="8"/>
        <v>0.5579791011463936</v>
      </c>
      <c r="AE9" s="26">
        <f t="shared" si="9"/>
        <v>3.1348280409861013</v>
      </c>
      <c r="AF9" s="26">
        <f t="shared" si="10"/>
        <v>4.1797707213148021</v>
      </c>
      <c r="AG9" s="26">
        <f t="shared" si="11"/>
        <v>0.8116059653038451</v>
      </c>
      <c r="AH9" s="26">
        <f t="shared" si="12"/>
        <v>0</v>
      </c>
      <c r="AI9" s="26">
        <f t="shared" si="13"/>
        <v>99.999999999999986</v>
      </c>
      <c r="AK9" s="28">
        <f t="shared" si="14"/>
        <v>75.743126711981333</v>
      </c>
      <c r="AL9" s="28">
        <f t="shared" si="15"/>
        <v>0.8116059653038451</v>
      </c>
      <c r="AM9" s="28">
        <f t="shared" si="16"/>
        <v>4.9913766866186471</v>
      </c>
      <c r="AN9" s="28">
        <f t="shared" si="17"/>
        <v>0.8328267477203648</v>
      </c>
      <c r="AO9" s="28">
        <f t="shared" si="18"/>
        <v>0.92305024609549446</v>
      </c>
      <c r="AP9" s="28">
        <f t="shared" si="19"/>
        <v>1.6015907520967458</v>
      </c>
      <c r="AQ9" s="28">
        <f t="shared" si="20"/>
        <v>1.8565486456325457</v>
      </c>
      <c r="AR9" s="28"/>
      <c r="AS9" s="28">
        <v>8.2988890794435761</v>
      </c>
      <c r="AT9" s="28">
        <v>26.902849576062295</v>
      </c>
      <c r="AU9" s="28">
        <v>64.798261344494122</v>
      </c>
      <c r="AW9" s="28">
        <v>5.5052961723712848</v>
      </c>
      <c r="AX9" s="28">
        <v>51.508996133355488</v>
      </c>
      <c r="AY9" s="28">
        <v>42.985707694273209</v>
      </c>
    </row>
    <row r="10" spans="1:54" s="27" customFormat="1" ht="12" x14ac:dyDescent="0.25">
      <c r="A10" s="20" t="s">
        <v>29</v>
      </c>
      <c r="B10" s="20" t="s">
        <v>78</v>
      </c>
      <c r="C10" s="20">
        <v>286</v>
      </c>
      <c r="D10" s="21" t="s">
        <v>76</v>
      </c>
      <c r="E10" s="22">
        <v>74.065955962937139</v>
      </c>
      <c r="F10" s="22">
        <v>0.36863604662747834</v>
      </c>
      <c r="G10" s="22">
        <v>12.294510311846169</v>
      </c>
      <c r="H10" s="22"/>
      <c r="I10" s="22">
        <v>2.7199362359270696</v>
      </c>
      <c r="J10" s="22">
        <v>0</v>
      </c>
      <c r="K10" s="22">
        <v>0.55793563813888614</v>
      </c>
      <c r="L10" s="22">
        <v>3.0088671913918503</v>
      </c>
      <c r="M10" s="22">
        <v>3.9653282853442264</v>
      </c>
      <c r="N10" s="22">
        <v>0.80701404802231747</v>
      </c>
      <c r="O10" s="22"/>
      <c r="P10" s="22"/>
      <c r="Q10" s="22">
        <v>0.15941018232539603</v>
      </c>
      <c r="R10" s="23"/>
      <c r="S10" s="24"/>
      <c r="T10" s="22"/>
      <c r="U10" s="22">
        <f t="shared" si="0"/>
        <v>97.947593902560527</v>
      </c>
      <c r="V10" s="22">
        <f t="shared" si="2"/>
        <v>97.947593902560527</v>
      </c>
      <c r="W10" s="25"/>
      <c r="X10" s="25"/>
      <c r="Y10" s="26">
        <f t="shared" si="3"/>
        <v>75.74121242995416</v>
      </c>
      <c r="Z10" s="26">
        <f t="shared" si="4"/>
        <v>0.37697401935812536</v>
      </c>
      <c r="AA10" s="26">
        <f t="shared" si="5"/>
        <v>12.572592969943965</v>
      </c>
      <c r="AB10" s="26">
        <f t="shared" si="6"/>
        <v>2.7814569536423841</v>
      </c>
      <c r="AC10" s="26">
        <f t="shared" si="7"/>
        <v>0</v>
      </c>
      <c r="AD10" s="26">
        <f t="shared" si="8"/>
        <v>0.57055527254202754</v>
      </c>
      <c r="AE10" s="26">
        <f t="shared" si="9"/>
        <v>3.0769230769230775</v>
      </c>
      <c r="AF10" s="26">
        <f t="shared" si="10"/>
        <v>4.0550178298522672</v>
      </c>
      <c r="AG10" s="26">
        <f t="shared" si="11"/>
        <v>0.82526744778400418</v>
      </c>
      <c r="AH10" s="26">
        <f t="shared" si="12"/>
        <v>0</v>
      </c>
      <c r="AI10" s="26">
        <f t="shared" si="13"/>
        <v>100.00000000000001</v>
      </c>
      <c r="AK10" s="28">
        <f t="shared" si="14"/>
        <v>75.74121242995416</v>
      </c>
      <c r="AL10" s="28">
        <f t="shared" si="15"/>
        <v>0.82526744778400418</v>
      </c>
      <c r="AM10" s="28">
        <f t="shared" si="16"/>
        <v>4.8802852776362711</v>
      </c>
      <c r="AN10" s="28">
        <f t="shared" si="17"/>
        <v>0.82978723404255317</v>
      </c>
      <c r="AO10" s="28">
        <f t="shared" si="18"/>
        <v>0.95557657549358166</v>
      </c>
      <c r="AP10" s="28">
        <f t="shared" si="19"/>
        <v>1.6624104666288142</v>
      </c>
      <c r="AQ10" s="28">
        <f t="shared" si="20"/>
        <v>1.8033622007131935</v>
      </c>
      <c r="AR10" s="28"/>
      <c r="AS10" s="28">
        <v>8.636465814910764</v>
      </c>
      <c r="AT10" s="28">
        <v>27.025131344101275</v>
      </c>
      <c r="AU10" s="28">
        <v>64.338402840987953</v>
      </c>
      <c r="AW10" s="28">
        <v>5.6069720758806687</v>
      </c>
      <c r="AX10" s="28">
        <v>52.623207274408529</v>
      </c>
      <c r="AY10" s="28">
        <v>41.769820649710788</v>
      </c>
    </row>
    <row r="11" spans="1:54" s="27" customFormat="1" ht="12" x14ac:dyDescent="0.25">
      <c r="A11" s="20" t="s">
        <v>29</v>
      </c>
      <c r="B11" s="20" t="s">
        <v>78</v>
      </c>
      <c r="C11" s="20">
        <v>287</v>
      </c>
      <c r="D11" s="21" t="s">
        <v>76</v>
      </c>
      <c r="E11" s="22">
        <v>74.494370827936635</v>
      </c>
      <c r="F11" s="22">
        <v>0.36863604662747834</v>
      </c>
      <c r="G11" s="22">
        <v>12.384178539404203</v>
      </c>
      <c r="H11" s="22"/>
      <c r="I11" s="22">
        <v>2.7398625087177444</v>
      </c>
      <c r="J11" s="22">
        <v>0</v>
      </c>
      <c r="K11" s="22">
        <v>0.4981568197668626</v>
      </c>
      <c r="L11" s="22">
        <v>2.9789777822058388</v>
      </c>
      <c r="M11" s="22">
        <v>3.8656969213908536</v>
      </c>
      <c r="N11" s="22">
        <v>0.79705091162698016</v>
      </c>
      <c r="O11" s="22"/>
      <c r="P11" s="22"/>
      <c r="Q11" s="22">
        <v>0.12952077313938429</v>
      </c>
      <c r="R11" s="23"/>
      <c r="S11" s="22">
        <v>2.2894179927333811</v>
      </c>
      <c r="T11" s="22"/>
      <c r="U11" s="22">
        <f t="shared" si="0"/>
        <v>98.256451130815989</v>
      </c>
      <c r="V11" s="22">
        <f t="shared" si="2"/>
        <v>100.54586912354937</v>
      </c>
      <c r="W11" s="25"/>
      <c r="X11" s="25"/>
      <c r="Y11" s="26">
        <f t="shared" si="3"/>
        <v>75.916336683927298</v>
      </c>
      <c r="Z11" s="26">
        <f t="shared" si="4"/>
        <v>0.37567265712255049</v>
      </c>
      <c r="AA11" s="26">
        <f t="shared" si="5"/>
        <v>12.620570616306223</v>
      </c>
      <c r="AB11" s="26">
        <f t="shared" si="6"/>
        <v>2.792161640775713</v>
      </c>
      <c r="AC11" s="26">
        <f t="shared" si="7"/>
        <v>0</v>
      </c>
      <c r="AD11" s="26">
        <f t="shared" si="8"/>
        <v>0.5076657528683115</v>
      </c>
      <c r="AE11" s="26">
        <f t="shared" si="9"/>
        <v>3.0358412021525027</v>
      </c>
      <c r="AF11" s="26">
        <f t="shared" si="10"/>
        <v>3.9394862422580967</v>
      </c>
      <c r="AG11" s="26">
        <f t="shared" si="11"/>
        <v>0.8122652045892983</v>
      </c>
      <c r="AH11" s="26">
        <f t="shared" si="12"/>
        <v>0</v>
      </c>
      <c r="AI11" s="26">
        <f t="shared" si="13"/>
        <v>99.999999999999986</v>
      </c>
      <c r="AK11" s="28">
        <f t="shared" si="14"/>
        <v>75.916336683927298</v>
      </c>
      <c r="AL11" s="28">
        <f t="shared" si="15"/>
        <v>0.8122652045892983</v>
      </c>
      <c r="AM11" s="28">
        <f t="shared" si="16"/>
        <v>4.7517514468473951</v>
      </c>
      <c r="AN11" s="28">
        <f t="shared" si="17"/>
        <v>0.84615384615384615</v>
      </c>
      <c r="AO11" s="28">
        <f t="shared" si="18"/>
        <v>0.9799883703333736</v>
      </c>
      <c r="AP11" s="28">
        <f t="shared" si="19"/>
        <v>1.7150376665273375</v>
      </c>
      <c r="AQ11" s="28">
        <f t="shared" si="20"/>
        <v>1.7159102446948924</v>
      </c>
      <c r="AR11" s="28"/>
      <c r="AS11" s="28">
        <v>8.7031776499790983</v>
      </c>
      <c r="AT11" s="28">
        <v>27.300391856061673</v>
      </c>
      <c r="AU11" s="28">
        <v>63.996430493959217</v>
      </c>
      <c r="AW11" s="28">
        <v>5.5107594418029482</v>
      </c>
      <c r="AX11" s="28">
        <v>53.967382017584725</v>
      </c>
      <c r="AY11" s="28">
        <v>40.521858540612328</v>
      </c>
      <c r="BA11" s="28"/>
      <c r="BB11" s="28"/>
    </row>
    <row r="12" spans="1:54" s="27" customFormat="1" ht="12" x14ac:dyDescent="0.25">
      <c r="A12" s="20" t="s">
        <v>29</v>
      </c>
      <c r="B12" s="20" t="s">
        <v>78</v>
      </c>
      <c r="C12" s="20">
        <v>292</v>
      </c>
      <c r="D12" s="21" t="s">
        <v>76</v>
      </c>
      <c r="E12" s="22">
        <v>74.494370827936635</v>
      </c>
      <c r="F12" s="22">
        <v>0.34870977383680379</v>
      </c>
      <c r="G12" s="22">
        <v>11.876058583242004</v>
      </c>
      <c r="H12" s="22"/>
      <c r="I12" s="22">
        <v>2.6501942811597092</v>
      </c>
      <c r="J12" s="22">
        <v>0</v>
      </c>
      <c r="K12" s="22">
        <v>0.44834113779017637</v>
      </c>
      <c r="L12" s="22">
        <v>2.8992726910431403</v>
      </c>
      <c r="M12" s="22">
        <v>4.0051808309255748</v>
      </c>
      <c r="N12" s="22">
        <v>0.75719836604563118</v>
      </c>
      <c r="O12" s="22"/>
      <c r="P12" s="22"/>
      <c r="Q12" s="22">
        <v>0.12952077313938429</v>
      </c>
      <c r="R12" s="23"/>
      <c r="S12" s="22">
        <v>2.6568223612671882</v>
      </c>
      <c r="T12" s="22"/>
      <c r="U12" s="22">
        <f t="shared" si="0"/>
        <v>97.608847265119053</v>
      </c>
      <c r="V12" s="22">
        <f t="shared" si="2"/>
        <v>100.26566962638624</v>
      </c>
      <c r="W12" s="25"/>
      <c r="X12" s="25"/>
      <c r="Y12" s="26">
        <f t="shared" si="3"/>
        <v>76.420686835650045</v>
      </c>
      <c r="Z12" s="26">
        <f t="shared" si="4"/>
        <v>0.35772690106295985</v>
      </c>
      <c r="AA12" s="26">
        <f t="shared" si="5"/>
        <v>12.183156173344235</v>
      </c>
      <c r="AB12" s="26">
        <f t="shared" si="6"/>
        <v>2.7187244480784956</v>
      </c>
      <c r="AC12" s="26">
        <f t="shared" si="7"/>
        <v>0</v>
      </c>
      <c r="AD12" s="26">
        <f t="shared" si="8"/>
        <v>0.45993458708094848</v>
      </c>
      <c r="AE12" s="26">
        <f t="shared" si="9"/>
        <v>2.9742436631234663</v>
      </c>
      <c r="AF12" s="26">
        <f t="shared" si="10"/>
        <v>4.1087489779231392</v>
      </c>
      <c r="AG12" s="26">
        <f t="shared" si="11"/>
        <v>0.77677841373671297</v>
      </c>
      <c r="AH12" s="26">
        <f t="shared" si="12"/>
        <v>0</v>
      </c>
      <c r="AI12" s="26">
        <f t="shared" si="13"/>
        <v>99.999999999999986</v>
      </c>
      <c r="AK12" s="28">
        <f t="shared" si="14"/>
        <v>76.420686835650045</v>
      </c>
      <c r="AL12" s="28">
        <f t="shared" si="15"/>
        <v>0.77677841373671297</v>
      </c>
      <c r="AM12" s="28">
        <f t="shared" si="16"/>
        <v>4.8855273916598518</v>
      </c>
      <c r="AN12" s="28">
        <f t="shared" si="17"/>
        <v>0.85530546623794212</v>
      </c>
      <c r="AO12" s="28">
        <f t="shared" si="18"/>
        <v>0.93671301923054762</v>
      </c>
      <c r="AP12" s="28">
        <f t="shared" si="19"/>
        <v>1.6033080846008261</v>
      </c>
      <c r="AQ12" s="28">
        <f t="shared" si="20"/>
        <v>1.9112837285363855</v>
      </c>
      <c r="AR12" s="28"/>
      <c r="AS12" s="28">
        <v>8.1745392001298658</v>
      </c>
      <c r="AT12" s="28">
        <v>26.269542443650412</v>
      </c>
      <c r="AU12" s="28">
        <v>65.555918356219735</v>
      </c>
      <c r="AW12" s="28">
        <v>5.1983126081603448</v>
      </c>
      <c r="AX12" s="28">
        <v>53.113691458655623</v>
      </c>
      <c r="AY12" s="28">
        <v>41.687995933184027</v>
      </c>
      <c r="BA12" s="28"/>
      <c r="BB12" s="28"/>
    </row>
    <row r="13" spans="1:54" s="27" customFormat="1" ht="12" x14ac:dyDescent="0.25">
      <c r="A13" s="20" t="s">
        <v>29</v>
      </c>
      <c r="B13" s="20" t="s">
        <v>78</v>
      </c>
      <c r="C13" s="20">
        <v>294</v>
      </c>
      <c r="D13" s="21" t="s">
        <v>76</v>
      </c>
      <c r="E13" s="22">
        <v>74.384776327587915</v>
      </c>
      <c r="F13" s="22">
        <v>0.41845172860416457</v>
      </c>
      <c r="G13" s="22">
        <v>12.334362857427518</v>
      </c>
      <c r="H13" s="22"/>
      <c r="I13" s="22">
        <v>2.8195675998804424</v>
      </c>
      <c r="J13" s="22">
        <v>0</v>
      </c>
      <c r="K13" s="22">
        <v>0.50811995616219985</v>
      </c>
      <c r="L13" s="22">
        <v>2.9989040549965127</v>
      </c>
      <c r="M13" s="22">
        <v>4.0450333765069235</v>
      </c>
      <c r="N13" s="22">
        <v>0.77712463883630567</v>
      </c>
      <c r="O13" s="22"/>
      <c r="P13" s="22"/>
      <c r="Q13" s="22">
        <v>0.10959450034870977</v>
      </c>
      <c r="R13" s="23"/>
      <c r="S13" s="24"/>
      <c r="T13" s="22"/>
      <c r="U13" s="22">
        <f t="shared" si="0"/>
        <v>98.395935040350707</v>
      </c>
      <c r="V13" s="22">
        <f t="shared" si="2"/>
        <v>98.395935040350707</v>
      </c>
      <c r="W13" s="25"/>
      <c r="X13" s="25"/>
      <c r="Y13" s="26">
        <f t="shared" si="3"/>
        <v>75.681702990369985</v>
      </c>
      <c r="Z13" s="26">
        <f t="shared" si="4"/>
        <v>0.4257475924987329</v>
      </c>
      <c r="AA13" s="26">
        <f t="shared" si="5"/>
        <v>12.549417131272175</v>
      </c>
      <c r="AB13" s="26">
        <f t="shared" si="6"/>
        <v>2.8687278256462241</v>
      </c>
      <c r="AC13" s="26">
        <f t="shared" si="7"/>
        <v>0</v>
      </c>
      <c r="AD13" s="26">
        <f t="shared" si="8"/>
        <v>0.51697921946274716</v>
      </c>
      <c r="AE13" s="26">
        <f t="shared" si="9"/>
        <v>3.0511910795742523</v>
      </c>
      <c r="AF13" s="26">
        <f t="shared" si="10"/>
        <v>4.1155600608210836</v>
      </c>
      <c r="AG13" s="26">
        <f t="shared" si="11"/>
        <v>0.79067410035478969</v>
      </c>
      <c r="AH13" s="26">
        <f t="shared" si="12"/>
        <v>0</v>
      </c>
      <c r="AI13" s="26">
        <f t="shared" si="13"/>
        <v>99.999999999999986</v>
      </c>
      <c r="AK13" s="28">
        <f t="shared" si="14"/>
        <v>75.681702990369985</v>
      </c>
      <c r="AL13" s="28">
        <f t="shared" si="15"/>
        <v>0.79067410035478969</v>
      </c>
      <c r="AM13" s="28">
        <f t="shared" si="16"/>
        <v>4.9062341611758731</v>
      </c>
      <c r="AN13" s="28">
        <f t="shared" si="17"/>
        <v>0.84730538922155685</v>
      </c>
      <c r="AO13" s="28">
        <f t="shared" si="18"/>
        <v>0.9527034728498357</v>
      </c>
      <c r="AP13" s="28">
        <f t="shared" si="19"/>
        <v>1.6458241412929686</v>
      </c>
      <c r="AQ13" s="28">
        <f t="shared" si="20"/>
        <v>1.8550430816016208</v>
      </c>
      <c r="AR13" s="28"/>
      <c r="AS13" s="28">
        <v>8.2437321809836757</v>
      </c>
      <c r="AT13" s="28">
        <v>26.699651823346162</v>
      </c>
      <c r="AU13" s="28">
        <v>65.056615995670157</v>
      </c>
      <c r="AW13" s="28">
        <v>5.3638855277395141</v>
      </c>
      <c r="AX13" s="28">
        <v>52.306228764929905</v>
      </c>
      <c r="AY13" s="28">
        <v>42.329885707330597</v>
      </c>
      <c r="BA13" s="28"/>
      <c r="BB13" s="28"/>
    </row>
    <row r="14" spans="1:54" s="27" customFormat="1" ht="12" x14ac:dyDescent="0.25">
      <c r="A14" s="29" t="s">
        <v>29</v>
      </c>
      <c r="B14" s="29" t="s">
        <v>78</v>
      </c>
      <c r="C14" s="29">
        <v>298</v>
      </c>
      <c r="D14" s="30" t="s">
        <v>76</v>
      </c>
      <c r="E14" s="31">
        <v>74.703596692238719</v>
      </c>
      <c r="F14" s="31">
        <v>0.37859918302281559</v>
      </c>
      <c r="G14" s="31">
        <v>12.194878947892796</v>
      </c>
      <c r="H14" s="31"/>
      <c r="I14" s="31">
        <v>2.7000099631363952</v>
      </c>
      <c r="J14" s="31">
        <v>0</v>
      </c>
      <c r="K14" s="31">
        <v>0.4981568197668626</v>
      </c>
      <c r="L14" s="31">
        <v>3.1084985553452227</v>
      </c>
      <c r="M14" s="31">
        <v>4.0848859220882732</v>
      </c>
      <c r="N14" s="31">
        <v>0.75719836604563118</v>
      </c>
      <c r="O14" s="31"/>
      <c r="P14" s="31"/>
      <c r="Q14" s="31">
        <v>0.12952077313938429</v>
      </c>
      <c r="R14" s="32"/>
      <c r="S14" s="33"/>
      <c r="T14" s="31"/>
      <c r="U14" s="31">
        <f t="shared" si="0"/>
        <v>98.555345222676095</v>
      </c>
      <c r="V14" s="31">
        <f t="shared" si="2"/>
        <v>98.555345222676095</v>
      </c>
      <c r="W14" s="25"/>
      <c r="X14" s="25"/>
      <c r="Y14" s="34">
        <f t="shared" si="3"/>
        <v>75.898370280392754</v>
      </c>
      <c r="Z14" s="34">
        <f t="shared" si="4"/>
        <v>0.3846543172385869</v>
      </c>
      <c r="AA14" s="34">
        <f t="shared" si="5"/>
        <v>12.389918007895536</v>
      </c>
      <c r="AB14" s="34">
        <f t="shared" si="6"/>
        <v>2.7431926308330805</v>
      </c>
      <c r="AC14" s="34">
        <f t="shared" si="7"/>
        <v>0</v>
      </c>
      <c r="AD14" s="34">
        <f t="shared" si="8"/>
        <v>0.50612410162971966</v>
      </c>
      <c r="AE14" s="34">
        <f t="shared" si="9"/>
        <v>3.1582143941694505</v>
      </c>
      <c r="AF14" s="34">
        <f t="shared" si="10"/>
        <v>4.1502176333637006</v>
      </c>
      <c r="AG14" s="34">
        <f t="shared" si="11"/>
        <v>0.76930863447717379</v>
      </c>
      <c r="AH14" s="34">
        <f t="shared" si="12"/>
        <v>0</v>
      </c>
      <c r="AI14" s="34">
        <f t="shared" si="13"/>
        <v>99.999999999999986</v>
      </c>
      <c r="AK14" s="39">
        <f t="shared" si="14"/>
        <v>75.898370280392754</v>
      </c>
      <c r="AL14" s="39">
        <f t="shared" si="15"/>
        <v>0.76930863447717379</v>
      </c>
      <c r="AM14" s="39">
        <f t="shared" si="16"/>
        <v>4.9195262678408742</v>
      </c>
      <c r="AN14" s="39">
        <f t="shared" si="17"/>
        <v>0.84423676012461057</v>
      </c>
      <c r="AO14" s="39">
        <f t="shared" si="18"/>
        <v>0.92455956589557431</v>
      </c>
      <c r="AP14" s="39">
        <f t="shared" si="19"/>
        <v>1.6177185593085983</v>
      </c>
      <c r="AQ14" s="39">
        <f t="shared" si="20"/>
        <v>1.7613118736714237</v>
      </c>
      <c r="AR14" s="39"/>
      <c r="AS14" s="39">
        <v>7.9210393602459117</v>
      </c>
      <c r="AT14" s="39">
        <v>27.291851780696906</v>
      </c>
      <c r="AU14" s="39">
        <v>64.787108859057184</v>
      </c>
      <c r="AV14" s="42"/>
      <c r="AW14" s="39">
        <v>5.2108293203393421</v>
      </c>
      <c r="AX14" s="39">
        <v>52.16918723189363</v>
      </c>
      <c r="AY14" s="39">
        <v>42.619983447767027</v>
      </c>
      <c r="BA14" s="28"/>
      <c r="BB14" s="28"/>
    </row>
    <row r="15" spans="1:54" s="27" customFormat="1" ht="12" x14ac:dyDescent="0.25">
      <c r="A15" s="20" t="s">
        <v>28</v>
      </c>
      <c r="B15" s="20" t="s">
        <v>79</v>
      </c>
      <c r="C15" s="20">
        <v>2</v>
      </c>
      <c r="D15" s="21" t="s">
        <v>80</v>
      </c>
      <c r="E15" s="22">
        <v>75.180818388982445</v>
      </c>
      <c r="F15" s="22">
        <v>0.31705142177746953</v>
      </c>
      <c r="G15" s="22">
        <v>11.324680471613988</v>
      </c>
      <c r="H15" s="22"/>
      <c r="I15" s="22">
        <v>2.0112949569008221</v>
      </c>
      <c r="J15" s="22">
        <v>0</v>
      </c>
      <c r="K15" s="22">
        <v>0.37649856336074505</v>
      </c>
      <c r="L15" s="22">
        <v>2.5463192311503016</v>
      </c>
      <c r="M15" s="22">
        <v>4.2504706232042002</v>
      </c>
      <c r="N15" s="22">
        <v>0.75299712672149011</v>
      </c>
      <c r="O15" s="22"/>
      <c r="P15" s="22"/>
      <c r="Q15" s="22">
        <v>0.14861785395818883</v>
      </c>
      <c r="R15" s="23"/>
      <c r="S15" s="24"/>
      <c r="T15" s="23"/>
      <c r="U15" s="22">
        <f t="shared" si="0"/>
        <v>96.908748637669646</v>
      </c>
      <c r="V15" s="22">
        <f t="shared" si="2"/>
        <v>96.908748637669646</v>
      </c>
      <c r="W15" s="25"/>
      <c r="X15" s="25"/>
      <c r="Y15" s="26">
        <f t="shared" si="3"/>
        <v>77.698136391562556</v>
      </c>
      <c r="Z15" s="26">
        <f t="shared" si="4"/>
        <v>0.32766741757116535</v>
      </c>
      <c r="AA15" s="26">
        <f t="shared" si="5"/>
        <v>11.703870571370059</v>
      </c>
      <c r="AB15" s="26">
        <f t="shared" si="6"/>
        <v>2.0786401802170795</v>
      </c>
      <c r="AC15" s="26">
        <f t="shared" si="7"/>
        <v>0</v>
      </c>
      <c r="AD15" s="26">
        <f t="shared" si="8"/>
        <v>0.38910505836575882</v>
      </c>
      <c r="AE15" s="26">
        <f t="shared" si="9"/>
        <v>2.6315789473684212</v>
      </c>
      <c r="AF15" s="26">
        <f t="shared" si="10"/>
        <v>4.3927913168134349</v>
      </c>
      <c r="AG15" s="26">
        <f t="shared" si="11"/>
        <v>0.77821011673151763</v>
      </c>
      <c r="AH15" s="26">
        <f t="shared" si="12"/>
        <v>0</v>
      </c>
      <c r="AI15" s="26">
        <f t="shared" si="13"/>
        <v>99.999999999999986</v>
      </c>
      <c r="AK15" s="28">
        <f t="shared" si="14"/>
        <v>77.698136391562556</v>
      </c>
      <c r="AL15" s="28">
        <f t="shared" si="15"/>
        <v>0.77821011673151763</v>
      </c>
      <c r="AM15" s="28">
        <f t="shared" si="16"/>
        <v>5.1710014335449523</v>
      </c>
      <c r="AN15" s="28">
        <f t="shared" si="17"/>
        <v>0.84232365145228216</v>
      </c>
      <c r="AO15" s="28">
        <f t="shared" si="18"/>
        <v>0.91066408274012933</v>
      </c>
      <c r="AP15" s="28">
        <f t="shared" si="19"/>
        <v>1.4507433609561611</v>
      </c>
      <c r="AQ15" s="28">
        <f t="shared" si="20"/>
        <v>2.5394224861765311</v>
      </c>
      <c r="AR15" s="28"/>
      <c r="AS15" s="28">
        <v>8.0669490245568198</v>
      </c>
      <c r="AT15" s="28">
        <v>22.894895974535206</v>
      </c>
      <c r="AU15" s="28">
        <v>69.038155000907963</v>
      </c>
      <c r="AW15" s="28">
        <v>4.999509964034802</v>
      </c>
      <c r="AX15" s="28">
        <v>52.213936808107078</v>
      </c>
      <c r="AY15" s="28">
        <v>42.786553227858114</v>
      </c>
      <c r="BA15" s="28"/>
      <c r="BB15" s="28"/>
    </row>
    <row r="16" spans="1:54" s="27" customFormat="1" ht="12" x14ac:dyDescent="0.25">
      <c r="A16" s="20" t="s">
        <v>28</v>
      </c>
      <c r="B16" s="20" t="s">
        <v>81</v>
      </c>
      <c r="C16" s="20">
        <v>4</v>
      </c>
      <c r="D16" s="21" t="s">
        <v>82</v>
      </c>
      <c r="E16" s="22">
        <v>74.103072348860252</v>
      </c>
      <c r="F16" s="22">
        <v>0.26759167492566899</v>
      </c>
      <c r="G16" s="22">
        <v>11.288404360753221</v>
      </c>
      <c r="H16" s="22"/>
      <c r="I16" s="22">
        <v>1.9920713577799798</v>
      </c>
      <c r="J16" s="22">
        <v>0</v>
      </c>
      <c r="K16" s="22">
        <v>0.26759167492566899</v>
      </c>
      <c r="L16" s="22">
        <v>2.1209117938553024</v>
      </c>
      <c r="M16" s="22">
        <v>4.1724479682854305</v>
      </c>
      <c r="N16" s="22">
        <v>1.0307234886025767</v>
      </c>
      <c r="O16" s="22"/>
      <c r="P16" s="22"/>
      <c r="Q16" s="22">
        <v>0.18830525272547075</v>
      </c>
      <c r="R16" s="23"/>
      <c r="S16" s="36">
        <v>4.8525532242477682</v>
      </c>
      <c r="T16" s="36"/>
      <c r="U16" s="22">
        <f t="shared" si="0"/>
        <v>95.431119920713556</v>
      </c>
      <c r="V16" s="22">
        <f t="shared" si="2"/>
        <v>100.28367314496133</v>
      </c>
      <c r="W16" s="25"/>
      <c r="X16" s="25"/>
      <c r="Y16" s="26">
        <f t="shared" si="3"/>
        <v>77.804370447450566</v>
      </c>
      <c r="Z16" s="26">
        <f t="shared" si="4"/>
        <v>0.28095733610822066</v>
      </c>
      <c r="AA16" s="26">
        <f t="shared" si="5"/>
        <v>11.852237252861602</v>
      </c>
      <c r="AB16" s="26">
        <f t="shared" si="6"/>
        <v>2.0915712799167534</v>
      </c>
      <c r="AC16" s="26">
        <f t="shared" si="7"/>
        <v>0</v>
      </c>
      <c r="AD16" s="26">
        <f t="shared" si="8"/>
        <v>0.28095733610822066</v>
      </c>
      <c r="AE16" s="26">
        <f t="shared" si="9"/>
        <v>2.2268470343392304</v>
      </c>
      <c r="AF16" s="26">
        <f t="shared" si="10"/>
        <v>4.3808532778355875</v>
      </c>
      <c r="AG16" s="26">
        <f t="shared" si="11"/>
        <v>1.0822060353798126</v>
      </c>
      <c r="AH16" s="26">
        <f t="shared" si="12"/>
        <v>0</v>
      </c>
      <c r="AI16" s="26">
        <f t="shared" si="13"/>
        <v>99.999999999999972</v>
      </c>
      <c r="AK16" s="28">
        <f t="shared" si="14"/>
        <v>77.804370447450566</v>
      </c>
      <c r="AL16" s="28">
        <f t="shared" si="15"/>
        <v>1.0822060353798126</v>
      </c>
      <c r="AM16" s="28">
        <f t="shared" si="16"/>
        <v>5.4630593132153997</v>
      </c>
      <c r="AN16" s="28">
        <f t="shared" si="17"/>
        <v>0.88157894736842102</v>
      </c>
      <c r="AO16" s="28">
        <f t="shared" si="18"/>
        <v>0.95385860756922158</v>
      </c>
      <c r="AP16" s="28">
        <f t="shared" si="19"/>
        <v>1.4148711882728888</v>
      </c>
      <c r="AQ16" s="28">
        <f t="shared" si="20"/>
        <v>3.2362122788761694</v>
      </c>
      <c r="AR16" s="28"/>
      <c r="AS16" s="28">
        <v>11.281081020285999</v>
      </c>
      <c r="AT16" s="28">
        <v>19.482333946091451</v>
      </c>
      <c r="AU16" s="28">
        <v>69.236585033622546</v>
      </c>
      <c r="AW16" s="28">
        <v>6.8275198202481757</v>
      </c>
      <c r="AX16" s="28">
        <v>51.269212598098392</v>
      </c>
      <c r="AY16" s="28">
        <v>41.903267581653431</v>
      </c>
      <c r="BA16" s="28"/>
      <c r="BB16" s="28"/>
    </row>
    <row r="17" spans="1:54" s="27" customFormat="1" ht="12" x14ac:dyDescent="0.25">
      <c r="A17" s="20" t="s">
        <v>28</v>
      </c>
      <c r="B17" s="20" t="s">
        <v>81</v>
      </c>
      <c r="C17" s="20">
        <v>5</v>
      </c>
      <c r="D17" s="21" t="s">
        <v>82</v>
      </c>
      <c r="E17" s="22">
        <v>73.359762140733395</v>
      </c>
      <c r="F17" s="22">
        <v>0.29732408325074328</v>
      </c>
      <c r="G17" s="22">
        <v>11.328047571853318</v>
      </c>
      <c r="H17" s="22"/>
      <c r="I17" s="22">
        <v>1.9623389494549057</v>
      </c>
      <c r="J17" s="22">
        <v>0</v>
      </c>
      <c r="K17" s="22">
        <v>0.21803766105054509</v>
      </c>
      <c r="L17" s="22">
        <v>2.0911793855302276</v>
      </c>
      <c r="M17" s="22">
        <v>4.1724479682854305</v>
      </c>
      <c r="N17" s="22">
        <v>0.93161546085232894</v>
      </c>
      <c r="O17" s="22"/>
      <c r="P17" s="22"/>
      <c r="Q17" s="22">
        <v>0.15857284440039643</v>
      </c>
      <c r="R17" s="23"/>
      <c r="S17" s="36">
        <v>6.0669467030462005</v>
      </c>
      <c r="T17" s="36"/>
      <c r="U17" s="22">
        <f t="shared" si="0"/>
        <v>94.519326065411278</v>
      </c>
      <c r="V17" s="22">
        <f t="shared" si="2"/>
        <v>100.58627276845748</v>
      </c>
      <c r="W17" s="25"/>
      <c r="X17" s="25"/>
      <c r="Y17" s="26">
        <f t="shared" si="3"/>
        <v>77.743934460665898</v>
      </c>
      <c r="Z17" s="26">
        <f t="shared" si="4"/>
        <v>0.31509295242096419</v>
      </c>
      <c r="AA17" s="26">
        <f t="shared" si="5"/>
        <v>12.005041487238733</v>
      </c>
      <c r="AB17" s="26">
        <f t="shared" si="6"/>
        <v>2.0796134859783635</v>
      </c>
      <c r="AC17" s="26">
        <f t="shared" si="7"/>
        <v>0</v>
      </c>
      <c r="AD17" s="26">
        <f t="shared" si="8"/>
        <v>0.23106816510870709</v>
      </c>
      <c r="AE17" s="26">
        <f t="shared" si="9"/>
        <v>2.2161537653607812</v>
      </c>
      <c r="AF17" s="26">
        <f t="shared" si="10"/>
        <v>4.4218044323075301</v>
      </c>
      <c r="AG17" s="26">
        <f t="shared" si="11"/>
        <v>0.98729125091902115</v>
      </c>
      <c r="AH17" s="26">
        <f t="shared" si="12"/>
        <v>0</v>
      </c>
      <c r="AI17" s="26">
        <f t="shared" si="13"/>
        <v>100</v>
      </c>
      <c r="AK17" s="28">
        <f t="shared" si="14"/>
        <v>77.743934460665898</v>
      </c>
      <c r="AL17" s="28">
        <f t="shared" si="15"/>
        <v>0.98729125091902115</v>
      </c>
      <c r="AM17" s="28">
        <f t="shared" si="16"/>
        <v>5.4090956832265515</v>
      </c>
      <c r="AN17" s="28">
        <f t="shared" si="17"/>
        <v>0.89999999999999991</v>
      </c>
      <c r="AO17" s="28">
        <f t="shared" si="18"/>
        <v>0.97043758235519695</v>
      </c>
      <c r="AP17" s="28">
        <f t="shared" si="19"/>
        <v>1.4391904257809958</v>
      </c>
      <c r="AQ17" s="28">
        <f t="shared" si="20"/>
        <v>3.1929419178657703</v>
      </c>
      <c r="AR17" s="28"/>
      <c r="AS17" s="28">
        <v>10.336717377712942</v>
      </c>
      <c r="AT17" s="28">
        <v>19.473637202655627</v>
      </c>
      <c r="AU17" s="28">
        <v>70.189645419631432</v>
      </c>
      <c r="AW17" s="28">
        <v>6.2263303356366242</v>
      </c>
      <c r="AX17" s="28">
        <v>51.494878191734024</v>
      </c>
      <c r="AY17" s="28">
        <v>42.278791472629337</v>
      </c>
      <c r="BA17" s="28"/>
      <c r="BB17" s="28"/>
    </row>
    <row r="18" spans="1:54" s="27" customFormat="1" ht="12" x14ac:dyDescent="0.25">
      <c r="A18" s="20" t="s">
        <v>28</v>
      </c>
      <c r="B18" s="20" t="s">
        <v>81</v>
      </c>
      <c r="C18" s="20">
        <v>6</v>
      </c>
      <c r="D18" s="21" t="s">
        <v>82</v>
      </c>
      <c r="E18" s="22">
        <v>73.845391476709608</v>
      </c>
      <c r="F18" s="22">
        <v>0.29732408325074328</v>
      </c>
      <c r="G18" s="22">
        <v>11.30822596630327</v>
      </c>
      <c r="H18" s="22"/>
      <c r="I18" s="22">
        <v>1.9623389494549057</v>
      </c>
      <c r="J18" s="22">
        <v>0</v>
      </c>
      <c r="K18" s="22">
        <v>0.24777006937561941</v>
      </c>
      <c r="L18" s="22">
        <v>2.0515361744301286</v>
      </c>
      <c r="M18" s="22">
        <v>4.1427155599603562</v>
      </c>
      <c r="N18" s="22">
        <v>0.87215064420218036</v>
      </c>
      <c r="O18" s="22"/>
      <c r="P18" s="22"/>
      <c r="Q18" s="22">
        <v>0.16848364717542122</v>
      </c>
      <c r="R18" s="23"/>
      <c r="S18" s="36">
        <v>4.8419971498624284</v>
      </c>
      <c r="T18" s="36"/>
      <c r="U18" s="22">
        <f t="shared" si="0"/>
        <v>94.895936570862219</v>
      </c>
      <c r="V18" s="22">
        <f t="shared" si="2"/>
        <v>99.737933720724641</v>
      </c>
      <c r="W18" s="25"/>
      <c r="X18" s="25"/>
      <c r="Y18" s="26">
        <f t="shared" si="3"/>
        <v>77.955639255074288</v>
      </c>
      <c r="Z18" s="26">
        <f t="shared" si="4"/>
        <v>0.31387319522912743</v>
      </c>
      <c r="AA18" s="26">
        <f t="shared" si="5"/>
        <v>11.937643858547816</v>
      </c>
      <c r="AB18" s="26">
        <f t="shared" si="6"/>
        <v>2.0715630885122409</v>
      </c>
      <c r="AC18" s="26">
        <f t="shared" si="7"/>
        <v>0</v>
      </c>
      <c r="AD18" s="26">
        <f t="shared" si="8"/>
        <v>0.26156099602427285</v>
      </c>
      <c r="AE18" s="26">
        <f t="shared" si="9"/>
        <v>2.1657250470809792</v>
      </c>
      <c r="AF18" s="26">
        <f t="shared" si="10"/>
        <v>4.3732998535258414</v>
      </c>
      <c r="AG18" s="26">
        <f t="shared" si="11"/>
        <v>0.92069470600544057</v>
      </c>
      <c r="AH18" s="26">
        <f t="shared" si="12"/>
        <v>0</v>
      </c>
      <c r="AI18" s="26">
        <f t="shared" si="13"/>
        <v>99.999999999999986</v>
      </c>
      <c r="AK18" s="28">
        <f t="shared" si="14"/>
        <v>77.955639255074288</v>
      </c>
      <c r="AL18" s="28">
        <f t="shared" si="15"/>
        <v>0.92069470600544057</v>
      </c>
      <c r="AM18" s="28">
        <f t="shared" si="16"/>
        <v>5.2939945595312823</v>
      </c>
      <c r="AN18" s="28">
        <f t="shared" si="17"/>
        <v>0.88789237668161447</v>
      </c>
      <c r="AO18" s="28">
        <f t="shared" si="18"/>
        <v>0.98436906224477028</v>
      </c>
      <c r="AP18" s="28">
        <f t="shared" si="19"/>
        <v>1.4576479389676427</v>
      </c>
      <c r="AQ18" s="28">
        <f t="shared" si="20"/>
        <v>3.128269512450303</v>
      </c>
      <c r="AR18" s="28"/>
      <c r="AS18" s="28">
        <v>9.8271968031762444</v>
      </c>
      <c r="AT18" s="28">
        <v>19.401135896530366</v>
      </c>
      <c r="AU18" s="28">
        <v>70.771667300293402</v>
      </c>
      <c r="AW18" s="28">
        <v>5.799112499320513</v>
      </c>
      <c r="AX18" s="28">
        <v>52.437924098314845</v>
      </c>
      <c r="AY18" s="28">
        <v>41.76296340236464</v>
      </c>
      <c r="BA18" s="28"/>
      <c r="BB18" s="28"/>
    </row>
    <row r="19" spans="1:54" s="27" customFormat="1" ht="12" x14ac:dyDescent="0.25">
      <c r="A19" s="20" t="s">
        <v>28</v>
      </c>
      <c r="B19" s="20" t="s">
        <v>83</v>
      </c>
      <c r="C19" s="20">
        <v>23</v>
      </c>
      <c r="D19" s="21" t="s">
        <v>76</v>
      </c>
      <c r="E19" s="22">
        <v>74.962889658584871</v>
      </c>
      <c r="F19" s="22">
        <v>0.29688273132112819</v>
      </c>
      <c r="G19" s="22">
        <v>11.687283523008412</v>
      </c>
      <c r="H19" s="22"/>
      <c r="I19" s="22">
        <v>1.9495299356754083</v>
      </c>
      <c r="J19" s="22">
        <v>0</v>
      </c>
      <c r="K19" s="22">
        <v>0.326571004453241</v>
      </c>
      <c r="L19" s="22">
        <v>2.2464126669965365</v>
      </c>
      <c r="M19" s="22">
        <v>4.0672934190994567</v>
      </c>
      <c r="N19" s="22">
        <v>0.97971301335972294</v>
      </c>
      <c r="O19" s="22"/>
      <c r="P19" s="22"/>
      <c r="Q19" s="22">
        <v>0.21771400296882734</v>
      </c>
      <c r="R19" s="23"/>
      <c r="S19" s="37"/>
      <c r="T19" s="36"/>
      <c r="U19" s="22">
        <f t="shared" si="0"/>
        <v>96.734289955467631</v>
      </c>
      <c r="V19" s="22">
        <f t="shared" si="2"/>
        <v>96.734289955467631</v>
      </c>
      <c r="W19" s="25"/>
      <c r="X19" s="25"/>
      <c r="Y19" s="26">
        <f t="shared" si="3"/>
        <v>77.668409720086117</v>
      </c>
      <c r="Z19" s="26">
        <f t="shared" si="4"/>
        <v>0.30759766225776675</v>
      </c>
      <c r="AA19" s="26">
        <f t="shared" si="5"/>
        <v>12.109094637547416</v>
      </c>
      <c r="AB19" s="26">
        <f t="shared" si="6"/>
        <v>2.0198913154926683</v>
      </c>
      <c r="AC19" s="26">
        <f t="shared" si="7"/>
        <v>0</v>
      </c>
      <c r="AD19" s="26">
        <f t="shared" si="8"/>
        <v>0.33835742848354339</v>
      </c>
      <c r="AE19" s="26">
        <f t="shared" si="9"/>
        <v>2.3274889777504351</v>
      </c>
      <c r="AF19" s="26">
        <f t="shared" si="10"/>
        <v>4.2140879729314049</v>
      </c>
      <c r="AG19" s="26">
        <f t="shared" si="11"/>
        <v>1.0150722854506302</v>
      </c>
      <c r="AH19" s="26">
        <f t="shared" si="12"/>
        <v>0</v>
      </c>
      <c r="AI19" s="26">
        <f t="shared" si="13"/>
        <v>99.999999999999986</v>
      </c>
      <c r="AK19" s="28">
        <f t="shared" si="14"/>
        <v>77.668409720086117</v>
      </c>
      <c r="AL19" s="28">
        <f t="shared" si="15"/>
        <v>1.0150722854506302</v>
      </c>
      <c r="AM19" s="28">
        <f t="shared" si="16"/>
        <v>5.2291602583820351</v>
      </c>
      <c r="AN19" s="28">
        <f t="shared" si="17"/>
        <v>0.85652173913043472</v>
      </c>
      <c r="AO19" s="28">
        <f t="shared" si="18"/>
        <v>0.98756295357580071</v>
      </c>
      <c r="AP19" s="28">
        <f t="shared" si="19"/>
        <v>1.5079921487204977</v>
      </c>
      <c r="AQ19" s="28">
        <f t="shared" si="20"/>
        <v>2.9016712806316001</v>
      </c>
      <c r="AR19" s="28"/>
      <c r="AS19" s="28">
        <v>10.847568884498738</v>
      </c>
      <c r="AT19" s="28">
        <v>20.87530887963872</v>
      </c>
      <c r="AU19" s="28">
        <v>68.277122235862549</v>
      </c>
      <c r="AW19" s="28">
        <v>6.4652046891927597</v>
      </c>
      <c r="AX19" s="28">
        <v>52.841292873160917</v>
      </c>
      <c r="AY19" s="28">
        <v>40.693502437646316</v>
      </c>
      <c r="BA19" s="39"/>
      <c r="BB19" s="39"/>
    </row>
    <row r="20" spans="1:54" s="27" customFormat="1" ht="12" x14ac:dyDescent="0.25">
      <c r="A20" s="20" t="s">
        <v>28</v>
      </c>
      <c r="B20" s="20" t="s">
        <v>84</v>
      </c>
      <c r="C20" s="20">
        <v>48</v>
      </c>
      <c r="D20" s="21" t="s">
        <v>82</v>
      </c>
      <c r="E20" s="22">
        <v>73.685773685773682</v>
      </c>
      <c r="F20" s="22">
        <v>0.26730026730026729</v>
      </c>
      <c r="G20" s="22">
        <v>11.276111276111276</v>
      </c>
      <c r="H20" s="22"/>
      <c r="I20" s="22">
        <v>1.97010197010197</v>
      </c>
      <c r="J20" s="22">
        <v>0</v>
      </c>
      <c r="K20" s="22">
        <v>0.27720027720027723</v>
      </c>
      <c r="L20" s="22">
        <v>2.247302247302247</v>
      </c>
      <c r="M20" s="22">
        <v>4.0986040986040981</v>
      </c>
      <c r="N20" s="22">
        <v>0.99000099000098996</v>
      </c>
      <c r="O20" s="22"/>
      <c r="P20" s="22"/>
      <c r="Q20" s="22">
        <v>0.17820017820017819</v>
      </c>
      <c r="R20" s="23"/>
      <c r="S20" s="36">
        <v>5.2129751815287353</v>
      </c>
      <c r="T20" s="36"/>
      <c r="U20" s="22">
        <f t="shared" si="0"/>
        <v>94.990594990594985</v>
      </c>
      <c r="V20" s="22">
        <f t="shared" si="2"/>
        <v>100.20357017212372</v>
      </c>
      <c r="W20" s="25"/>
      <c r="X20" s="25"/>
      <c r="Y20" s="26">
        <f t="shared" si="3"/>
        <v>77.717448052626082</v>
      </c>
      <c r="Z20" s="26">
        <f t="shared" si="4"/>
        <v>0.28192544638195677</v>
      </c>
      <c r="AA20" s="26">
        <f t="shared" si="5"/>
        <v>11.893077164038843</v>
      </c>
      <c r="AB20" s="26">
        <f t="shared" si="6"/>
        <v>2.0778949566670146</v>
      </c>
      <c r="AC20" s="26">
        <f t="shared" si="7"/>
        <v>0</v>
      </c>
      <c r="AD20" s="26">
        <f t="shared" si="8"/>
        <v>0.29236712958128852</v>
      </c>
      <c r="AE20" s="26">
        <f t="shared" si="9"/>
        <v>2.370262086248303</v>
      </c>
      <c r="AF20" s="26">
        <f t="shared" si="10"/>
        <v>4.3228568445233364</v>
      </c>
      <c r="AG20" s="26">
        <f t="shared" si="11"/>
        <v>1.0441683199331733</v>
      </c>
      <c r="AH20" s="26">
        <f t="shared" si="12"/>
        <v>0</v>
      </c>
      <c r="AI20" s="26">
        <f t="shared" si="13"/>
        <v>100.00000000000001</v>
      </c>
      <c r="AK20" s="28">
        <f t="shared" si="14"/>
        <v>77.717448052626082</v>
      </c>
      <c r="AL20" s="28">
        <f t="shared" si="15"/>
        <v>1.0441683199331733</v>
      </c>
      <c r="AM20" s="28">
        <f t="shared" si="16"/>
        <v>5.3670251644565097</v>
      </c>
      <c r="AN20" s="28">
        <f t="shared" si="17"/>
        <v>0.87665198237885467</v>
      </c>
      <c r="AO20" s="28">
        <f t="shared" si="18"/>
        <v>0.94767419684513976</v>
      </c>
      <c r="AP20" s="28">
        <f t="shared" si="19"/>
        <v>1.4432751707983944</v>
      </c>
      <c r="AQ20" s="28">
        <f t="shared" si="20"/>
        <v>2.9967630782082066</v>
      </c>
      <c r="AR20" s="28"/>
      <c r="AS20" s="28">
        <v>10.890929474330722</v>
      </c>
      <c r="AT20" s="28">
        <v>20.749165457434721</v>
      </c>
      <c r="AU20" s="28">
        <v>68.359905068234553</v>
      </c>
      <c r="AW20" s="28">
        <v>6.6334425970174031</v>
      </c>
      <c r="AX20" s="28">
        <v>51.729936095639182</v>
      </c>
      <c r="AY20" s="28">
        <v>41.636621307343411</v>
      </c>
      <c r="BA20" s="28"/>
      <c r="BB20" s="28"/>
    </row>
    <row r="21" spans="1:54" s="27" customFormat="1" ht="12" x14ac:dyDescent="0.25">
      <c r="A21" s="20" t="s">
        <v>28</v>
      </c>
      <c r="B21" s="20" t="s">
        <v>84</v>
      </c>
      <c r="C21" s="20">
        <v>49</v>
      </c>
      <c r="D21" s="21" t="s">
        <v>82</v>
      </c>
      <c r="E21" s="22">
        <v>73.933273933273938</v>
      </c>
      <c r="F21" s="22">
        <v>0.24750024750024749</v>
      </c>
      <c r="G21" s="22">
        <v>11.375111375111375</v>
      </c>
      <c r="H21" s="22"/>
      <c r="I21" s="22">
        <v>2.0394020394020393</v>
      </c>
      <c r="J21" s="22">
        <v>0</v>
      </c>
      <c r="K21" s="22">
        <v>0.29700029700029695</v>
      </c>
      <c r="L21" s="22">
        <v>2.197802197802198</v>
      </c>
      <c r="M21" s="22">
        <v>3.870903870903871</v>
      </c>
      <c r="N21" s="22">
        <v>0.94050094050094046</v>
      </c>
      <c r="O21" s="22"/>
      <c r="P21" s="22"/>
      <c r="Q21" s="22">
        <v>0.17820017820017819</v>
      </c>
      <c r="R21" s="23"/>
      <c r="S21" s="36">
        <v>4.5252008403500863</v>
      </c>
      <c r="T21" s="36"/>
      <c r="U21" s="22">
        <f t="shared" si="0"/>
        <v>95.079695079695071</v>
      </c>
      <c r="V21" s="22">
        <f t="shared" si="2"/>
        <v>99.604895920045152</v>
      </c>
      <c r="W21" s="25"/>
      <c r="X21" s="25"/>
      <c r="Y21" s="26">
        <f t="shared" si="3"/>
        <v>77.905278531191328</v>
      </c>
      <c r="Z21" s="26">
        <f t="shared" si="4"/>
        <v>0.26079699561861047</v>
      </c>
      <c r="AA21" s="26">
        <f t="shared" si="5"/>
        <v>11.986229918631338</v>
      </c>
      <c r="AB21" s="26">
        <f t="shared" si="6"/>
        <v>2.1489672438973502</v>
      </c>
      <c r="AC21" s="26">
        <f t="shared" si="7"/>
        <v>0</v>
      </c>
      <c r="AD21" s="26">
        <f t="shared" si="8"/>
        <v>0.3129563947423325</v>
      </c>
      <c r="AE21" s="26">
        <f t="shared" si="9"/>
        <v>2.3158773210932613</v>
      </c>
      <c r="AF21" s="26">
        <f t="shared" si="10"/>
        <v>4.0788650114750675</v>
      </c>
      <c r="AG21" s="26">
        <f t="shared" si="11"/>
        <v>0.99102858335071975</v>
      </c>
      <c r="AH21" s="26">
        <f t="shared" si="12"/>
        <v>0</v>
      </c>
      <c r="AI21" s="26">
        <f t="shared" si="13"/>
        <v>100.00000000000001</v>
      </c>
      <c r="AK21" s="28">
        <f t="shared" si="14"/>
        <v>77.905278531191328</v>
      </c>
      <c r="AL21" s="28">
        <f t="shared" si="15"/>
        <v>0.99102858335071975</v>
      </c>
      <c r="AM21" s="28">
        <f t="shared" si="16"/>
        <v>5.0698935948257873</v>
      </c>
      <c r="AN21" s="28">
        <f t="shared" si="17"/>
        <v>0.8728813559322034</v>
      </c>
      <c r="AO21" s="28">
        <f t="shared" si="18"/>
        <v>0.99951511360355683</v>
      </c>
      <c r="AP21" s="28">
        <f t="shared" si="19"/>
        <v>1.5403477892929331</v>
      </c>
      <c r="AQ21" s="28">
        <f t="shared" si="20"/>
        <v>2.754016273732526</v>
      </c>
      <c r="AR21" s="28"/>
      <c r="AS21" s="28">
        <v>10.867975058748479</v>
      </c>
      <c r="AT21" s="28">
        <v>21.315122511838663</v>
      </c>
      <c r="AU21" s="28">
        <v>67.816902429412849</v>
      </c>
      <c r="AW21" s="28">
        <v>6.3227298986542655</v>
      </c>
      <c r="AX21" s="28">
        <v>54.223006146313651</v>
      </c>
      <c r="AY21" s="28">
        <v>39.454263955032069</v>
      </c>
      <c r="BA21" s="28"/>
      <c r="BB21" s="28"/>
    </row>
    <row r="22" spans="1:54" s="27" customFormat="1" ht="12" x14ac:dyDescent="0.25">
      <c r="A22" s="20" t="s">
        <v>28</v>
      </c>
      <c r="B22" s="20" t="s">
        <v>85</v>
      </c>
      <c r="C22" s="20">
        <v>61</v>
      </c>
      <c r="D22" s="21" t="s">
        <v>80</v>
      </c>
      <c r="E22" s="22">
        <v>74.511738015387664</v>
      </c>
      <c r="F22" s="22">
        <v>0.29591635431051488</v>
      </c>
      <c r="G22" s="22">
        <v>11.353324127046756</v>
      </c>
      <c r="H22" s="22"/>
      <c r="I22" s="22">
        <v>1.874136910633261</v>
      </c>
      <c r="J22" s="22">
        <v>0</v>
      </c>
      <c r="K22" s="22">
        <v>0.29591635431051488</v>
      </c>
      <c r="L22" s="22">
        <v>2.1897810218978107</v>
      </c>
      <c r="M22" s="22">
        <v>4.1724205957782612</v>
      </c>
      <c r="N22" s="22">
        <v>0.93706845531663052</v>
      </c>
      <c r="O22" s="22"/>
      <c r="P22" s="22"/>
      <c r="Q22" s="22">
        <v>0.17754981258630895</v>
      </c>
      <c r="R22" s="23"/>
      <c r="S22" s="36">
        <v>3.1724363645900069</v>
      </c>
      <c r="T22" s="36"/>
      <c r="U22" s="22">
        <f t="shared" si="0"/>
        <v>95.807851647267739</v>
      </c>
      <c r="V22" s="22">
        <f t="shared" si="2"/>
        <v>98.980288011857752</v>
      </c>
      <c r="W22" s="25"/>
      <c r="X22" s="25"/>
      <c r="Y22" s="26">
        <f t="shared" si="3"/>
        <v>77.916451779267661</v>
      </c>
      <c r="Z22" s="26">
        <f t="shared" si="4"/>
        <v>0.3094378545642083</v>
      </c>
      <c r="AA22" s="26">
        <f t="shared" si="5"/>
        <v>11.872099020113458</v>
      </c>
      <c r="AB22" s="26">
        <f t="shared" si="6"/>
        <v>1.9597730789066525</v>
      </c>
      <c r="AC22" s="26">
        <f t="shared" si="7"/>
        <v>0</v>
      </c>
      <c r="AD22" s="26">
        <f t="shared" si="8"/>
        <v>0.3094378545642083</v>
      </c>
      <c r="AE22" s="26">
        <f t="shared" si="9"/>
        <v>2.2898401237751416</v>
      </c>
      <c r="AF22" s="26">
        <f t="shared" si="10"/>
        <v>4.3630737493553378</v>
      </c>
      <c r="AG22" s="26">
        <f t="shared" si="11"/>
        <v>0.97988653945332627</v>
      </c>
      <c r="AH22" s="26">
        <f t="shared" si="12"/>
        <v>0</v>
      </c>
      <c r="AI22" s="26">
        <f t="shared" si="13"/>
        <v>99.999999999999986</v>
      </c>
      <c r="AK22" s="28">
        <f t="shared" si="14"/>
        <v>77.916451779267661</v>
      </c>
      <c r="AL22" s="28">
        <f t="shared" si="15"/>
        <v>0.97988653945332627</v>
      </c>
      <c r="AM22" s="28">
        <f t="shared" si="16"/>
        <v>5.3429602888086638</v>
      </c>
      <c r="AN22" s="28">
        <f t="shared" si="17"/>
        <v>0.86363636363636365</v>
      </c>
      <c r="AO22" s="28">
        <f t="shared" si="18"/>
        <v>0.95741904972614833</v>
      </c>
      <c r="AP22" s="28">
        <f t="shared" si="19"/>
        <v>1.4413291838872855</v>
      </c>
      <c r="AQ22" s="28">
        <f t="shared" si="20"/>
        <v>3.0531201650335222</v>
      </c>
      <c r="AR22" s="28"/>
      <c r="AS22" s="28">
        <v>10.296495620305794</v>
      </c>
      <c r="AT22" s="28">
        <v>20.19429235005088</v>
      </c>
      <c r="AU22" s="28">
        <v>69.509212029643322</v>
      </c>
      <c r="AW22" s="28">
        <v>6.189603573151202</v>
      </c>
      <c r="AX22" s="28">
        <v>52.025843408913609</v>
      </c>
      <c r="AY22" s="28">
        <v>41.784553017935174</v>
      </c>
      <c r="BA22" s="28"/>
      <c r="BB22" s="28"/>
    </row>
    <row r="23" spans="1:54" s="27" customFormat="1" ht="12" x14ac:dyDescent="0.25">
      <c r="A23" s="20" t="s">
        <v>28</v>
      </c>
      <c r="B23" s="20" t="s">
        <v>85</v>
      </c>
      <c r="C23" s="20">
        <v>62</v>
      </c>
      <c r="D23" s="21" t="s">
        <v>80</v>
      </c>
      <c r="E23" s="22">
        <v>74.80765436969817</v>
      </c>
      <c r="F23" s="22">
        <v>0.2761885973564806</v>
      </c>
      <c r="G23" s="22">
        <v>11.422371276385876</v>
      </c>
      <c r="H23" s="22"/>
      <c r="I23" s="22">
        <v>2.0418228447425526</v>
      </c>
      <c r="J23" s="22">
        <v>0</v>
      </c>
      <c r="K23" s="22">
        <v>0.35509962517261789</v>
      </c>
      <c r="L23" s="22">
        <v>2.2489642927599132</v>
      </c>
      <c r="M23" s="22">
        <v>3.9652791477608993</v>
      </c>
      <c r="N23" s="22">
        <v>0.966660090747682</v>
      </c>
      <c r="O23" s="22"/>
      <c r="P23" s="22"/>
      <c r="Q23" s="22">
        <v>0.17754981258630895</v>
      </c>
      <c r="R23" s="23"/>
      <c r="S23" s="36">
        <v>2.9452312226048258</v>
      </c>
      <c r="T23" s="36"/>
      <c r="U23" s="22">
        <f t="shared" si="0"/>
        <v>96.261590057210483</v>
      </c>
      <c r="V23" s="22">
        <f t="shared" si="2"/>
        <v>99.206821279815316</v>
      </c>
      <c r="W23" s="25"/>
      <c r="X23" s="25"/>
      <c r="Y23" s="26">
        <f t="shared" si="3"/>
        <v>77.856482907299039</v>
      </c>
      <c r="Z23" s="26">
        <f t="shared" si="4"/>
        <v>0.28744482086028128</v>
      </c>
      <c r="AA23" s="26">
        <f t="shared" si="5"/>
        <v>11.887896519864492</v>
      </c>
      <c r="AB23" s="26">
        <f t="shared" si="6"/>
        <v>2.1250384970742222</v>
      </c>
      <c r="AC23" s="26">
        <f t="shared" si="7"/>
        <v>0</v>
      </c>
      <c r="AD23" s="26">
        <f t="shared" si="8"/>
        <v>0.36957191253464738</v>
      </c>
      <c r="AE23" s="26">
        <f t="shared" si="9"/>
        <v>2.3406221127194331</v>
      </c>
      <c r="AF23" s="26">
        <f t="shared" si="10"/>
        <v>4.126886356636895</v>
      </c>
      <c r="AG23" s="26">
        <f t="shared" si="11"/>
        <v>1.0060568730109845</v>
      </c>
      <c r="AH23" s="26">
        <f t="shared" si="12"/>
        <v>0</v>
      </c>
      <c r="AI23" s="26">
        <f t="shared" si="13"/>
        <v>100.00000000000001</v>
      </c>
      <c r="AK23" s="28">
        <f t="shared" si="14"/>
        <v>77.856482907299039</v>
      </c>
      <c r="AL23" s="28">
        <f t="shared" si="15"/>
        <v>1.0060568730109845</v>
      </c>
      <c r="AM23" s="28">
        <f t="shared" si="16"/>
        <v>5.1329432296478794</v>
      </c>
      <c r="AN23" s="28">
        <f t="shared" si="17"/>
        <v>0.85185185185185175</v>
      </c>
      <c r="AO23" s="28">
        <f t="shared" si="18"/>
        <v>0.97985638992809065</v>
      </c>
      <c r="AP23" s="28">
        <f t="shared" si="19"/>
        <v>1.5092369101924223</v>
      </c>
      <c r="AQ23" s="28">
        <f t="shared" si="20"/>
        <v>2.7923211169284463</v>
      </c>
      <c r="AR23" s="28"/>
      <c r="AS23" s="28">
        <v>10.902929271437619</v>
      </c>
      <c r="AT23" s="28">
        <v>21.289320348528705</v>
      </c>
      <c r="AU23" s="28">
        <v>67.807750380033681</v>
      </c>
      <c r="AW23" s="28">
        <v>6.4213928464133154</v>
      </c>
      <c r="AX23" s="28">
        <v>53.642531959336154</v>
      </c>
      <c r="AY23" s="28">
        <v>39.936075194250542</v>
      </c>
      <c r="BA23" s="28"/>
      <c r="BB23" s="28"/>
    </row>
    <row r="24" spans="1:54" s="27" customFormat="1" ht="12" x14ac:dyDescent="0.25">
      <c r="A24" s="20" t="s">
        <v>28</v>
      </c>
      <c r="B24" s="20">
        <v>5</v>
      </c>
      <c r="C24" s="20">
        <v>75</v>
      </c>
      <c r="D24" s="21" t="s">
        <v>80</v>
      </c>
      <c r="E24" s="22">
        <v>75.186889016676247</v>
      </c>
      <c r="F24" s="22">
        <v>0.28752156411730878</v>
      </c>
      <c r="G24" s="22">
        <v>11.280429365535747</v>
      </c>
      <c r="H24" s="22"/>
      <c r="I24" s="22">
        <v>1.8784742188997507</v>
      </c>
      <c r="J24" s="22">
        <v>0</v>
      </c>
      <c r="K24" s="22">
        <v>0.28752156411730878</v>
      </c>
      <c r="L24" s="22">
        <v>2.175579835154303</v>
      </c>
      <c r="M24" s="22">
        <v>4.1594786275637334</v>
      </c>
      <c r="N24" s="22">
        <v>0.9009009009009008</v>
      </c>
      <c r="O24" s="22"/>
      <c r="P24" s="22"/>
      <c r="Q24" s="22">
        <v>0.17251293847038526</v>
      </c>
      <c r="R24" s="23"/>
      <c r="S24" s="36">
        <v>3.4262783286506608</v>
      </c>
      <c r="T24" s="36"/>
      <c r="U24" s="22">
        <f t="shared" si="0"/>
        <v>96.329308031435716</v>
      </c>
      <c r="V24" s="22">
        <f t="shared" si="2"/>
        <v>99.755586360086383</v>
      </c>
      <c r="W24" s="25"/>
      <c r="X24" s="25"/>
      <c r="Y24" s="26">
        <f t="shared" si="3"/>
        <v>78.1919665105153</v>
      </c>
      <c r="Z24" s="26">
        <f t="shared" si="4"/>
        <v>0.29901325625436059</v>
      </c>
      <c r="AA24" s="26">
        <f t="shared" si="5"/>
        <v>11.731286753712746</v>
      </c>
      <c r="AB24" s="26">
        <f t="shared" si="6"/>
        <v>1.9535532741951558</v>
      </c>
      <c r="AC24" s="26">
        <f t="shared" si="7"/>
        <v>0</v>
      </c>
      <c r="AD24" s="26">
        <f t="shared" si="8"/>
        <v>0.29901325625436059</v>
      </c>
      <c r="AE24" s="26">
        <f t="shared" si="9"/>
        <v>2.2625336389913282</v>
      </c>
      <c r="AF24" s="26">
        <f t="shared" si="10"/>
        <v>4.3257251071464164</v>
      </c>
      <c r="AG24" s="26">
        <f t="shared" si="11"/>
        <v>0.93690820293032984</v>
      </c>
      <c r="AH24" s="26">
        <f t="shared" si="12"/>
        <v>0</v>
      </c>
      <c r="AI24" s="26">
        <f t="shared" si="13"/>
        <v>99.999999999999986</v>
      </c>
      <c r="AK24" s="28">
        <f t="shared" si="14"/>
        <v>78.1919665105153</v>
      </c>
      <c r="AL24" s="28">
        <f t="shared" si="15"/>
        <v>0.93690820293032984</v>
      </c>
      <c r="AM24" s="28">
        <f t="shared" si="16"/>
        <v>5.2626333100767466</v>
      </c>
      <c r="AN24" s="28">
        <f t="shared" si="17"/>
        <v>0.86725663716814172</v>
      </c>
      <c r="AO24" s="28">
        <f t="shared" si="18"/>
        <v>0.95824181425080213</v>
      </c>
      <c r="AP24" s="28">
        <f t="shared" si="19"/>
        <v>1.443147128539116</v>
      </c>
      <c r="AQ24" s="28">
        <f t="shared" si="20"/>
        <v>3.0000996710854184</v>
      </c>
      <c r="AR24" s="28"/>
      <c r="AS24" s="28">
        <v>9.9732858414959935</v>
      </c>
      <c r="AT24" s="28">
        <v>20.213713268032059</v>
      </c>
      <c r="AU24" s="28">
        <v>69.813000890471955</v>
      </c>
      <c r="AW24" s="28">
        <v>5.9020712874185755</v>
      </c>
      <c r="AX24" s="28">
        <v>52.783429700651396</v>
      </c>
      <c r="AY24" s="28">
        <v>41.314499011930032</v>
      </c>
      <c r="BA24" s="28"/>
      <c r="BB24" s="28"/>
    </row>
    <row r="25" spans="1:54" s="27" customFormat="1" ht="12" x14ac:dyDescent="0.25">
      <c r="A25" s="20" t="s">
        <v>28</v>
      </c>
      <c r="B25" s="20">
        <v>6</v>
      </c>
      <c r="C25" s="20">
        <v>81</v>
      </c>
      <c r="D25" s="21" t="s">
        <v>80</v>
      </c>
      <c r="E25" s="22">
        <v>74.365163657429761</v>
      </c>
      <c r="F25" s="22">
        <v>0.22207202857970457</v>
      </c>
      <c r="G25" s="22">
        <v>11.364294679926621</v>
      </c>
      <c r="H25" s="22"/>
      <c r="I25" s="22">
        <v>1.8731292845418559</v>
      </c>
      <c r="J25" s="22">
        <v>0</v>
      </c>
      <c r="K25" s="22">
        <v>0.30896977889350202</v>
      </c>
      <c r="L25" s="22">
        <v>2.1338225354832483</v>
      </c>
      <c r="M25" s="22">
        <v>4.1035048759293238</v>
      </c>
      <c r="N25" s="22">
        <v>0.92690933668050601</v>
      </c>
      <c r="O25" s="22"/>
      <c r="P25" s="22"/>
      <c r="Q25" s="22">
        <v>0.17379550062759486</v>
      </c>
      <c r="R25" s="23"/>
      <c r="S25" s="36">
        <v>3.7680548725940053</v>
      </c>
      <c r="T25" s="36"/>
      <c r="U25" s="22">
        <f t="shared" si="0"/>
        <v>95.471661678092104</v>
      </c>
      <c r="V25" s="22">
        <f t="shared" si="2"/>
        <v>99.239716550686111</v>
      </c>
      <c r="W25" s="25"/>
      <c r="X25" s="25"/>
      <c r="Y25" s="26">
        <f t="shared" si="3"/>
        <v>78.034447821681852</v>
      </c>
      <c r="Z25" s="26">
        <f t="shared" si="4"/>
        <v>0.23302938196555217</v>
      </c>
      <c r="AA25" s="26">
        <f t="shared" si="5"/>
        <v>11.925025329280647</v>
      </c>
      <c r="AB25" s="26">
        <f t="shared" si="6"/>
        <v>1.9655521783181358</v>
      </c>
      <c r="AC25" s="26">
        <f t="shared" si="7"/>
        <v>0</v>
      </c>
      <c r="AD25" s="26">
        <f t="shared" si="8"/>
        <v>0.32421479229989869</v>
      </c>
      <c r="AE25" s="26">
        <f t="shared" si="9"/>
        <v>2.2391084093211751</v>
      </c>
      <c r="AF25" s="26">
        <f t="shared" si="10"/>
        <v>4.3059777102330292</v>
      </c>
      <c r="AG25" s="26">
        <f t="shared" si="11"/>
        <v>0.97264437689969607</v>
      </c>
      <c r="AH25" s="26">
        <f t="shared" si="12"/>
        <v>0</v>
      </c>
      <c r="AI25" s="26">
        <f t="shared" si="13"/>
        <v>99.999999999999972</v>
      </c>
      <c r="AK25" s="28">
        <f t="shared" si="14"/>
        <v>78.034447821681852</v>
      </c>
      <c r="AL25" s="28">
        <f t="shared" si="15"/>
        <v>0.97264437689969607</v>
      </c>
      <c r="AM25" s="28">
        <f t="shared" si="16"/>
        <v>5.2786220871327254</v>
      </c>
      <c r="AN25" s="28">
        <f t="shared" si="17"/>
        <v>0.8584070796460177</v>
      </c>
      <c r="AO25" s="28">
        <f t="shared" si="18"/>
        <v>0.97697085151541241</v>
      </c>
      <c r="AP25" s="28">
        <f t="shared" si="19"/>
        <v>1.4658622558816568</v>
      </c>
      <c r="AQ25" s="28">
        <f t="shared" si="20"/>
        <v>3.0395136778115504</v>
      </c>
      <c r="AR25" s="28"/>
      <c r="AS25" s="28">
        <v>10.368996044804398</v>
      </c>
      <c r="AT25" s="28">
        <v>20.033995892370399</v>
      </c>
      <c r="AU25" s="28">
        <v>69.597008062825211</v>
      </c>
      <c r="AW25" s="28">
        <v>6.1421352502540048</v>
      </c>
      <c r="AX25" s="28">
        <v>52.63167132776222</v>
      </c>
      <c r="AY25" s="28">
        <v>41.22619342198378</v>
      </c>
      <c r="BA25" s="28"/>
      <c r="BB25" s="28"/>
    </row>
    <row r="26" spans="1:54" s="27" customFormat="1" ht="12" x14ac:dyDescent="0.25">
      <c r="A26" s="20" t="s">
        <v>28</v>
      </c>
      <c r="B26" s="20">
        <v>6</v>
      </c>
      <c r="C26" s="20">
        <v>82</v>
      </c>
      <c r="D26" s="21" t="s">
        <v>80</v>
      </c>
      <c r="E26" s="22">
        <v>74.442406102153129</v>
      </c>
      <c r="F26" s="22">
        <v>0.28965916771265809</v>
      </c>
      <c r="G26" s="22">
        <v>11.441537124649996</v>
      </c>
      <c r="H26" s="22"/>
      <c r="I26" s="22">
        <v>1.9020952013131216</v>
      </c>
      <c r="J26" s="22">
        <v>0</v>
      </c>
      <c r="K26" s="22">
        <v>0.28965916771265809</v>
      </c>
      <c r="L26" s="22">
        <v>2.2014096746162015</v>
      </c>
      <c r="M26" s="22">
        <v>3.9007434585304628</v>
      </c>
      <c r="N26" s="22">
        <v>0.95587525345177182</v>
      </c>
      <c r="O26" s="22"/>
      <c r="P26" s="22"/>
      <c r="Q26" s="22">
        <v>0.16414019503717295</v>
      </c>
      <c r="R26" s="23"/>
      <c r="S26" s="36">
        <v>3.7050219420920225</v>
      </c>
      <c r="T26" s="36"/>
      <c r="U26" s="22">
        <f t="shared" si="0"/>
        <v>95.587525345177156</v>
      </c>
      <c r="V26" s="22">
        <f t="shared" si="2"/>
        <v>99.292547287269173</v>
      </c>
      <c r="W26" s="25"/>
      <c r="X26" s="25"/>
      <c r="Y26" s="26">
        <f t="shared" si="3"/>
        <v>78.012749165233231</v>
      </c>
      <c r="Z26" s="26">
        <f t="shared" si="4"/>
        <v>0.30355155317211374</v>
      </c>
      <c r="AA26" s="26">
        <f t="shared" si="5"/>
        <v>11.990286350298494</v>
      </c>
      <c r="AB26" s="26">
        <f t="shared" si="6"/>
        <v>1.9933218658302136</v>
      </c>
      <c r="AC26" s="26">
        <f t="shared" si="7"/>
        <v>0</v>
      </c>
      <c r="AD26" s="26">
        <f t="shared" si="8"/>
        <v>0.30355155317211374</v>
      </c>
      <c r="AE26" s="26">
        <f t="shared" si="9"/>
        <v>2.3069918041080646</v>
      </c>
      <c r="AF26" s="26">
        <f t="shared" si="10"/>
        <v>4.0878275827177992</v>
      </c>
      <c r="AG26" s="26">
        <f t="shared" si="11"/>
        <v>1.0017201254679755</v>
      </c>
      <c r="AH26" s="26">
        <f t="shared" si="12"/>
        <v>0</v>
      </c>
      <c r="AI26" s="26">
        <f t="shared" si="13"/>
        <v>99.999999999999986</v>
      </c>
      <c r="AK26" s="28">
        <f t="shared" si="14"/>
        <v>78.012749165233231</v>
      </c>
      <c r="AL26" s="28">
        <f t="shared" si="15"/>
        <v>1.0017201254679755</v>
      </c>
      <c r="AM26" s="28">
        <f t="shared" si="16"/>
        <v>5.0895477081857745</v>
      </c>
      <c r="AN26" s="28">
        <f t="shared" si="17"/>
        <v>0.86784140969163004</v>
      </c>
      <c r="AO26" s="28">
        <f t="shared" si="18"/>
        <v>0.9990070824837064</v>
      </c>
      <c r="AP26" s="28">
        <f t="shared" si="19"/>
        <v>1.5356760758205585</v>
      </c>
      <c r="AQ26" s="28">
        <f t="shared" si="20"/>
        <v>2.7825559040777099</v>
      </c>
      <c r="AR26" s="28"/>
      <c r="AS26" s="28">
        <v>10.964993990001199</v>
      </c>
      <c r="AT26" s="28">
        <v>21.19424163002396</v>
      </c>
      <c r="AU26" s="28">
        <v>67.840764379974829</v>
      </c>
      <c r="AW26" s="28">
        <v>6.3644315745715536</v>
      </c>
      <c r="AX26" s="28">
        <v>54.258629116870388</v>
      </c>
      <c r="AY26" s="28">
        <v>39.37693930855805</v>
      </c>
      <c r="BA26" s="28"/>
      <c r="BB26" s="28"/>
    </row>
    <row r="27" spans="1:54" s="27" customFormat="1" ht="12" x14ac:dyDescent="0.25">
      <c r="A27" s="20" t="s">
        <v>28</v>
      </c>
      <c r="B27" s="20">
        <v>6</v>
      </c>
      <c r="C27" s="20">
        <v>83</v>
      </c>
      <c r="D27" s="21" t="s">
        <v>80</v>
      </c>
      <c r="E27" s="22">
        <v>74.365163657429761</v>
      </c>
      <c r="F27" s="22">
        <v>0.27034855653181428</v>
      </c>
      <c r="G27" s="22">
        <v>11.470503041421262</v>
      </c>
      <c r="H27" s="22"/>
      <c r="I27" s="22">
        <v>1.9214058124939655</v>
      </c>
      <c r="J27" s="22">
        <v>0</v>
      </c>
      <c r="K27" s="22">
        <v>0.30896977889350202</v>
      </c>
      <c r="L27" s="22">
        <v>2.1627884522545142</v>
      </c>
      <c r="M27" s="22">
        <v>3.9200540697113064</v>
      </c>
      <c r="N27" s="22">
        <v>0.92690933668050601</v>
      </c>
      <c r="O27" s="22"/>
      <c r="P27" s="22"/>
      <c r="Q27" s="22">
        <v>0.15448488944675101</v>
      </c>
      <c r="R27" s="23"/>
      <c r="S27" s="36">
        <v>3.8599334871159452</v>
      </c>
      <c r="T27" s="36"/>
      <c r="U27" s="22">
        <f t="shared" si="0"/>
        <v>95.500627594863403</v>
      </c>
      <c r="V27" s="22">
        <f t="shared" si="2"/>
        <v>99.360561081979341</v>
      </c>
      <c r="W27" s="25"/>
      <c r="X27" s="25"/>
      <c r="Y27" s="26">
        <f t="shared" si="3"/>
        <v>77.994936708860749</v>
      </c>
      <c r="Z27" s="26">
        <f t="shared" si="4"/>
        <v>0.28354430379746837</v>
      </c>
      <c r="AA27" s="26">
        <f t="shared" si="5"/>
        <v>12.030379746835441</v>
      </c>
      <c r="AB27" s="26">
        <f t="shared" si="6"/>
        <v>2.0151898734177212</v>
      </c>
      <c r="AC27" s="26">
        <f t="shared" si="7"/>
        <v>0</v>
      </c>
      <c r="AD27" s="26">
        <f t="shared" si="8"/>
        <v>0.32405063291139241</v>
      </c>
      <c r="AE27" s="26">
        <f t="shared" si="9"/>
        <v>2.2683544303797469</v>
      </c>
      <c r="AF27" s="26">
        <f t="shared" si="10"/>
        <v>4.1113924050632908</v>
      </c>
      <c r="AG27" s="26">
        <f t="shared" si="11"/>
        <v>0.97215189873417718</v>
      </c>
      <c r="AH27" s="26">
        <f t="shared" si="12"/>
        <v>0</v>
      </c>
      <c r="AI27" s="26">
        <f t="shared" si="13"/>
        <v>99.999999999999986</v>
      </c>
      <c r="AK27" s="28">
        <f t="shared" si="14"/>
        <v>77.994936708860749</v>
      </c>
      <c r="AL27" s="28">
        <f t="shared" si="15"/>
        <v>0.97215189873417718</v>
      </c>
      <c r="AM27" s="28">
        <f t="shared" si="16"/>
        <v>5.0835443037974679</v>
      </c>
      <c r="AN27" s="28">
        <f t="shared" si="17"/>
        <v>0.8614718614718615</v>
      </c>
      <c r="AO27" s="28">
        <f t="shared" si="18"/>
        <v>1.0076782556559549</v>
      </c>
      <c r="AP27" s="28">
        <f t="shared" si="19"/>
        <v>1.539479214972701</v>
      </c>
      <c r="AQ27" s="28">
        <f t="shared" si="20"/>
        <v>2.815189873417721</v>
      </c>
      <c r="AR27" s="28"/>
      <c r="AS27" s="28">
        <v>10.672021803055298</v>
      </c>
      <c r="AT27" s="28">
        <v>20.899376030983294</v>
      </c>
      <c r="AU27" s="28">
        <v>68.428602165961408</v>
      </c>
      <c r="AW27" s="28">
        <v>6.1758883917540972</v>
      </c>
      <c r="AX27" s="28">
        <v>54.22454766622586</v>
      </c>
      <c r="AY27" s="28">
        <v>39.599563942020048</v>
      </c>
      <c r="BA27" s="28"/>
      <c r="BB27" s="28"/>
    </row>
    <row r="28" spans="1:54" s="27" customFormat="1" ht="12" x14ac:dyDescent="0.25">
      <c r="A28" s="20" t="s">
        <v>28</v>
      </c>
      <c r="B28" s="20">
        <v>6</v>
      </c>
      <c r="C28" s="20">
        <v>84</v>
      </c>
      <c r="D28" s="21" t="s">
        <v>80</v>
      </c>
      <c r="E28" s="22">
        <v>74.944481992855088</v>
      </c>
      <c r="F28" s="22">
        <v>0.33793569566476778</v>
      </c>
      <c r="G28" s="22">
        <v>11.547745486144638</v>
      </c>
      <c r="H28" s="22"/>
      <c r="I28" s="22">
        <v>1.9020952013131216</v>
      </c>
      <c r="J28" s="22">
        <v>0</v>
      </c>
      <c r="K28" s="22">
        <v>0.30896977889350202</v>
      </c>
      <c r="L28" s="22">
        <v>2.2400308969778893</v>
      </c>
      <c r="M28" s="22">
        <v>4.1131601815197456</v>
      </c>
      <c r="N28" s="22">
        <v>0.95587525345177182</v>
      </c>
      <c r="O28" s="22"/>
      <c r="P28" s="22"/>
      <c r="Q28" s="22">
        <v>0.14482958385632905</v>
      </c>
      <c r="R28" s="23"/>
      <c r="S28" s="36">
        <v>4.2175620677507055</v>
      </c>
      <c r="T28" s="36"/>
      <c r="U28" s="22">
        <f t="shared" si="0"/>
        <v>96.495124070676837</v>
      </c>
      <c r="V28" s="22">
        <f t="shared" si="2"/>
        <v>100.71268613842754</v>
      </c>
      <c r="W28" s="25"/>
      <c r="X28" s="25"/>
      <c r="Y28" s="26">
        <f t="shared" si="3"/>
        <v>77.783345024551565</v>
      </c>
      <c r="Z28" s="26">
        <f t="shared" si="4"/>
        <v>0.35073654674817112</v>
      </c>
      <c r="AA28" s="26">
        <f t="shared" si="5"/>
        <v>11.985168854594649</v>
      </c>
      <c r="AB28" s="26">
        <f t="shared" si="6"/>
        <v>1.9741457059825633</v>
      </c>
      <c r="AC28" s="26">
        <f t="shared" si="7"/>
        <v>0</v>
      </c>
      <c r="AD28" s="26">
        <f t="shared" si="8"/>
        <v>0.32067341416975653</v>
      </c>
      <c r="AE28" s="26">
        <f t="shared" si="9"/>
        <v>2.3248822527307342</v>
      </c>
      <c r="AF28" s="26">
        <f t="shared" si="10"/>
        <v>4.2689648261348836</v>
      </c>
      <c r="AG28" s="26">
        <f t="shared" si="11"/>
        <v>0.99208337508768418</v>
      </c>
      <c r="AH28" s="26">
        <f t="shared" si="12"/>
        <v>0</v>
      </c>
      <c r="AI28" s="26">
        <f t="shared" si="13"/>
        <v>100.00000000000001</v>
      </c>
      <c r="AK28" s="28">
        <f t="shared" si="14"/>
        <v>77.783345024551565</v>
      </c>
      <c r="AL28" s="28">
        <f t="shared" si="15"/>
        <v>0.99208337508768418</v>
      </c>
      <c r="AM28" s="28">
        <f t="shared" si="16"/>
        <v>5.2610482012225681</v>
      </c>
      <c r="AN28" s="28">
        <f t="shared" si="17"/>
        <v>0.86026200873362435</v>
      </c>
      <c r="AO28" s="28">
        <f t="shared" si="18"/>
        <v>0.97264600972228032</v>
      </c>
      <c r="AP28" s="28">
        <f t="shared" si="19"/>
        <v>1.4805053027434132</v>
      </c>
      <c r="AQ28" s="28">
        <f t="shared" si="20"/>
        <v>2.9361659484918339</v>
      </c>
      <c r="AR28" s="28"/>
      <c r="AS28" s="28">
        <v>10.536563833439601</v>
      </c>
      <c r="AT28" s="28">
        <v>20.723429300112802</v>
      </c>
      <c r="AU28" s="28">
        <v>68.740006866447601</v>
      </c>
      <c r="AW28" s="28">
        <v>6.2956664278115158</v>
      </c>
      <c r="AX28" s="28">
        <v>52.631725811470922</v>
      </c>
      <c r="AY28" s="28">
        <v>41.07260776071756</v>
      </c>
      <c r="BA28" s="28"/>
      <c r="BB28" s="28"/>
    </row>
    <row r="29" spans="1:54" s="27" customFormat="1" ht="12" x14ac:dyDescent="0.25">
      <c r="A29" s="20" t="s">
        <v>28</v>
      </c>
      <c r="B29" s="20" t="s">
        <v>77</v>
      </c>
      <c r="C29" s="20">
        <v>103</v>
      </c>
      <c r="D29" s="21" t="s">
        <v>82</v>
      </c>
      <c r="E29" s="22">
        <v>63.947943572422027</v>
      </c>
      <c r="F29" s="22">
        <v>0.62586926286509048</v>
      </c>
      <c r="G29" s="22">
        <v>14.037353467117029</v>
      </c>
      <c r="H29" s="22"/>
      <c r="I29" s="22">
        <v>5.2354460560302005</v>
      </c>
      <c r="J29" s="22">
        <v>0.14901649115835486</v>
      </c>
      <c r="K29" s="22">
        <v>1.0331810053645938</v>
      </c>
      <c r="L29" s="22">
        <v>5.9805285118219746</v>
      </c>
      <c r="M29" s="22">
        <v>3.6061990860321878</v>
      </c>
      <c r="N29" s="22">
        <v>0.45698390621895496</v>
      </c>
      <c r="O29" s="22"/>
      <c r="P29" s="22"/>
      <c r="Q29" s="22">
        <v>0.12914762567057422</v>
      </c>
      <c r="R29" s="23"/>
      <c r="S29" s="36">
        <v>4.74644517939781</v>
      </c>
      <c r="T29" s="36"/>
      <c r="U29" s="22">
        <f t="shared" si="0"/>
        <v>95.201668984700973</v>
      </c>
      <c r="V29" s="22">
        <f t="shared" si="2"/>
        <v>99.948114164098783</v>
      </c>
      <c r="W29" s="25"/>
      <c r="X29" s="25"/>
      <c r="Y29" s="26">
        <f t="shared" si="3"/>
        <v>67.262277951933129</v>
      </c>
      <c r="Z29" s="26">
        <f t="shared" si="4"/>
        <v>0.65830721003134796</v>
      </c>
      <c r="AA29" s="26">
        <f t="shared" si="5"/>
        <v>14.764890282131663</v>
      </c>
      <c r="AB29" s="26">
        <f t="shared" si="6"/>
        <v>5.5067920585161962</v>
      </c>
      <c r="AC29" s="26">
        <f t="shared" si="7"/>
        <v>0.15673981191222569</v>
      </c>
      <c r="AD29" s="26">
        <f t="shared" si="8"/>
        <v>1.0867293625914316</v>
      </c>
      <c r="AE29" s="26">
        <f t="shared" si="9"/>
        <v>6.2904911180773251</v>
      </c>
      <c r="AF29" s="26">
        <f t="shared" si="10"/>
        <v>3.7931034482758621</v>
      </c>
      <c r="AG29" s="26">
        <f t="shared" si="11"/>
        <v>0.48066875653082558</v>
      </c>
      <c r="AH29" s="26">
        <f t="shared" si="12"/>
        <v>0</v>
      </c>
      <c r="AI29" s="26">
        <f t="shared" si="13"/>
        <v>100.00000000000001</v>
      </c>
      <c r="AK29" s="28">
        <f t="shared" si="14"/>
        <v>67.262277951933129</v>
      </c>
      <c r="AL29" s="28">
        <f t="shared" si="15"/>
        <v>0.48066875653082558</v>
      </c>
      <c r="AM29" s="28">
        <f t="shared" si="16"/>
        <v>4.2737722048066873</v>
      </c>
      <c r="AN29" s="28">
        <f t="shared" si="17"/>
        <v>0.83518225039619653</v>
      </c>
      <c r="AO29" s="28">
        <f t="shared" si="18"/>
        <v>0.81143872114303595</v>
      </c>
      <c r="AP29" s="28">
        <f t="shared" si="19"/>
        <v>2.1844490041033717</v>
      </c>
      <c r="AQ29" s="28">
        <f t="shared" si="20"/>
        <v>-2.0167189132706378</v>
      </c>
      <c r="AR29" s="28"/>
      <c r="AS29" s="28">
        <v>4.1757260302052002</v>
      </c>
      <c r="AT29" s="28">
        <v>45.864903842634277</v>
      </c>
      <c r="AU29" s="28">
        <v>49.959370127160518</v>
      </c>
      <c r="AW29" s="28">
        <v>4.3924139259566255</v>
      </c>
      <c r="AX29" s="28">
        <v>43.05571090521731</v>
      </c>
      <c r="AY29" s="28">
        <v>52.551875168826072</v>
      </c>
      <c r="BA29" s="28"/>
      <c r="BB29" s="28"/>
    </row>
    <row r="30" spans="1:54" s="27" customFormat="1" ht="12" x14ac:dyDescent="0.25">
      <c r="A30" s="20" t="s">
        <v>28</v>
      </c>
      <c r="B30" s="20" t="s">
        <v>77</v>
      </c>
      <c r="C30" s="20">
        <v>104</v>
      </c>
      <c r="D30" s="21" t="s">
        <v>82</v>
      </c>
      <c r="E30" s="22">
        <v>68.521978562297193</v>
      </c>
      <c r="F30" s="22">
        <v>0.6588651784836268</v>
      </c>
      <c r="G30" s="22">
        <v>13.196971186940702</v>
      </c>
      <c r="H30" s="22"/>
      <c r="I30" s="22">
        <v>5.5561018782574498</v>
      </c>
      <c r="J30" s="22">
        <v>0.14750712951125972</v>
      </c>
      <c r="K30" s="22">
        <v>1.0620513324810701</v>
      </c>
      <c r="L30" s="22">
        <v>4.9267381256760743</v>
      </c>
      <c r="M30" s="22">
        <v>3.4221654046612255</v>
      </c>
      <c r="N30" s="22">
        <v>0.62936375258137478</v>
      </c>
      <c r="O30" s="22"/>
      <c r="P30" s="22"/>
      <c r="Q30" s="22">
        <v>0.12783951224309176</v>
      </c>
      <c r="R30" s="23"/>
      <c r="S30" s="37"/>
      <c r="T30" s="36"/>
      <c r="U30" s="22">
        <f t="shared" si="0"/>
        <v>98.249582063133062</v>
      </c>
      <c r="V30" s="22">
        <f t="shared" si="2"/>
        <v>98.249582063133062</v>
      </c>
      <c r="W30" s="25"/>
      <c r="X30" s="25"/>
      <c r="Y30" s="26">
        <f t="shared" si="3"/>
        <v>69.833633994788542</v>
      </c>
      <c r="Z30" s="26">
        <f t="shared" si="4"/>
        <v>0.67147724994988978</v>
      </c>
      <c r="AA30" s="26">
        <f t="shared" si="5"/>
        <v>13.449589096011223</v>
      </c>
      <c r="AB30" s="26">
        <f t="shared" si="6"/>
        <v>5.6624574062938464</v>
      </c>
      <c r="AC30" s="26">
        <f t="shared" si="7"/>
        <v>0.15033072760072155</v>
      </c>
      <c r="AD30" s="26">
        <f t="shared" si="8"/>
        <v>1.0823812387251954</v>
      </c>
      <c r="AE30" s="26">
        <f t="shared" si="9"/>
        <v>5.0210463018641001</v>
      </c>
      <c r="AF30" s="26">
        <f t="shared" si="10"/>
        <v>3.4876728803367407</v>
      </c>
      <c r="AG30" s="26">
        <f t="shared" si="11"/>
        <v>0.64141110442974536</v>
      </c>
      <c r="AH30" s="26">
        <f t="shared" si="12"/>
        <v>0</v>
      </c>
      <c r="AI30" s="26">
        <f t="shared" si="13"/>
        <v>100.00000000000001</v>
      </c>
      <c r="AK30" s="28">
        <f t="shared" si="14"/>
        <v>69.833633994788542</v>
      </c>
      <c r="AL30" s="28">
        <f t="shared" si="15"/>
        <v>0.64141110442974536</v>
      </c>
      <c r="AM30" s="28">
        <f t="shared" si="16"/>
        <v>4.1290839847664857</v>
      </c>
      <c r="AN30" s="28">
        <f t="shared" si="17"/>
        <v>0.83952451708766707</v>
      </c>
      <c r="AO30" s="28">
        <f t="shared" si="18"/>
        <v>0.86439401808022709</v>
      </c>
      <c r="AP30" s="28">
        <f t="shared" si="19"/>
        <v>2.0914629483576865</v>
      </c>
      <c r="AQ30" s="28">
        <f t="shared" si="20"/>
        <v>-0.89196231709761431</v>
      </c>
      <c r="AR30" s="28"/>
      <c r="AS30" s="28">
        <v>6.3235167732215825</v>
      </c>
      <c r="AT30" s="28">
        <v>41.545716924957745</v>
      </c>
      <c r="AU30" s="28">
        <v>52.130766301820671</v>
      </c>
      <c r="AW30" s="28">
        <v>5.3978502816131275</v>
      </c>
      <c r="AX30" s="28">
        <v>50.102533183072183</v>
      </c>
      <c r="AY30" s="28">
        <v>44.499616535314679</v>
      </c>
      <c r="BA30" s="28"/>
      <c r="BB30" s="28"/>
    </row>
    <row r="31" spans="1:54" s="27" customFormat="1" ht="12" x14ac:dyDescent="0.25">
      <c r="A31" s="20" t="s">
        <v>28</v>
      </c>
      <c r="B31" s="20" t="s">
        <v>77</v>
      </c>
      <c r="C31" s="20">
        <v>105</v>
      </c>
      <c r="D31" s="21" t="s">
        <v>82</v>
      </c>
      <c r="E31" s="22">
        <v>74.156750909627306</v>
      </c>
      <c r="F31" s="22">
        <v>0.36385091946110731</v>
      </c>
      <c r="G31" s="22">
        <v>11.633395614121349</v>
      </c>
      <c r="H31" s="22"/>
      <c r="I31" s="22">
        <v>2.7829678434457668</v>
      </c>
      <c r="J31" s="22">
        <v>0</v>
      </c>
      <c r="K31" s="22">
        <v>0.40318615399744323</v>
      </c>
      <c r="L31" s="22">
        <v>2.8223030779821028</v>
      </c>
      <c r="M31" s="22">
        <v>3.8450191759268368</v>
      </c>
      <c r="N31" s="22">
        <v>0.82603992526305436</v>
      </c>
      <c r="O31" s="22"/>
      <c r="P31" s="22"/>
      <c r="Q31" s="22">
        <v>9.833808634083982E-2</v>
      </c>
      <c r="R31" s="23"/>
      <c r="S31" s="37"/>
      <c r="T31" s="36"/>
      <c r="U31" s="22">
        <f t="shared" si="0"/>
        <v>96.931851706165801</v>
      </c>
      <c r="V31" s="22">
        <f t="shared" si="2"/>
        <v>96.931851706165801</v>
      </c>
      <c r="W31" s="25"/>
      <c r="X31" s="25"/>
      <c r="Y31" s="26">
        <f t="shared" si="3"/>
        <v>76.581700010155387</v>
      </c>
      <c r="Z31" s="26">
        <f t="shared" si="4"/>
        <v>0.37574895907382966</v>
      </c>
      <c r="AA31" s="26">
        <f t="shared" si="5"/>
        <v>12.013811313090283</v>
      </c>
      <c r="AB31" s="26">
        <f t="shared" si="6"/>
        <v>2.8739717680511836</v>
      </c>
      <c r="AC31" s="26">
        <f t="shared" si="7"/>
        <v>0</v>
      </c>
      <c r="AD31" s="26">
        <f t="shared" si="8"/>
        <v>0.4163704681628923</v>
      </c>
      <c r="AE31" s="26">
        <f t="shared" si="9"/>
        <v>2.9145932771402463</v>
      </c>
      <c r="AF31" s="26">
        <f t="shared" si="10"/>
        <v>3.9707525134558757</v>
      </c>
      <c r="AG31" s="26">
        <f t="shared" si="11"/>
        <v>0.85305169087031585</v>
      </c>
      <c r="AH31" s="26">
        <f t="shared" si="12"/>
        <v>0</v>
      </c>
      <c r="AI31" s="26">
        <f t="shared" si="13"/>
        <v>100.00000000000001</v>
      </c>
      <c r="AK31" s="28">
        <f t="shared" si="14"/>
        <v>76.581700010155387</v>
      </c>
      <c r="AL31" s="28">
        <f t="shared" si="15"/>
        <v>0.85305169087031585</v>
      </c>
      <c r="AM31" s="28">
        <f t="shared" si="16"/>
        <v>4.8238042043261915</v>
      </c>
      <c r="AN31" s="28">
        <f t="shared" si="17"/>
        <v>0.87345679012345689</v>
      </c>
      <c r="AO31" s="28">
        <f t="shared" si="18"/>
        <v>0.94200734359841098</v>
      </c>
      <c r="AP31" s="28">
        <f t="shared" si="19"/>
        <v>1.6116523329716614</v>
      </c>
      <c r="AQ31" s="28">
        <f t="shared" si="20"/>
        <v>1.9092109271859452</v>
      </c>
      <c r="AR31" s="28"/>
      <c r="AS31" s="28">
        <v>9.1535030867587928</v>
      </c>
      <c r="AT31" s="28">
        <v>26.248214952655054</v>
      </c>
      <c r="AU31" s="28">
        <v>64.598281960586164</v>
      </c>
      <c r="AW31" s="28">
        <v>5.7036161620984442</v>
      </c>
      <c r="AX31" s="28">
        <v>54.044711713906494</v>
      </c>
      <c r="AY31" s="28">
        <v>40.251672123995057</v>
      </c>
      <c r="BA31" s="28"/>
      <c r="BB31" s="28"/>
    </row>
    <row r="32" spans="1:54" s="27" customFormat="1" ht="12" x14ac:dyDescent="0.25">
      <c r="A32" s="20" t="s">
        <v>28</v>
      </c>
      <c r="B32" s="20" t="s">
        <v>77</v>
      </c>
      <c r="C32" s="20">
        <v>106</v>
      </c>
      <c r="D32" s="21" t="s">
        <v>82</v>
      </c>
      <c r="E32" s="22">
        <v>67.450093421182032</v>
      </c>
      <c r="F32" s="22">
        <v>0.78670469072671856</v>
      </c>
      <c r="G32" s="22">
        <v>13.747664470449406</v>
      </c>
      <c r="H32" s="22"/>
      <c r="I32" s="22">
        <v>5.959288032254892</v>
      </c>
      <c r="J32" s="22">
        <v>0.1671747467794277</v>
      </c>
      <c r="K32" s="22">
        <v>0.93421182023797822</v>
      </c>
      <c r="L32" s="22">
        <v>5.1824171501622578</v>
      </c>
      <c r="M32" s="22">
        <v>3.5795063428065692</v>
      </c>
      <c r="N32" s="22">
        <v>0.57036090077687085</v>
      </c>
      <c r="O32" s="22"/>
      <c r="P32" s="22"/>
      <c r="Q32" s="22">
        <v>0.11800570360900778</v>
      </c>
      <c r="R32" s="23"/>
      <c r="S32" s="37"/>
      <c r="T32" s="36"/>
      <c r="U32" s="22">
        <f t="shared" si="0"/>
        <v>98.495427278985161</v>
      </c>
      <c r="V32" s="22">
        <f t="shared" si="2"/>
        <v>98.495427278985161</v>
      </c>
      <c r="W32" s="25"/>
      <c r="X32" s="25"/>
      <c r="Y32" s="26">
        <f t="shared" si="3"/>
        <v>68.56257497001198</v>
      </c>
      <c r="Z32" s="26">
        <f t="shared" si="4"/>
        <v>0.79968012794882037</v>
      </c>
      <c r="AA32" s="26">
        <f t="shared" si="5"/>
        <v>13.974410235905637</v>
      </c>
      <c r="AB32" s="26">
        <f t="shared" si="6"/>
        <v>6.057576969212314</v>
      </c>
      <c r="AC32" s="26">
        <f t="shared" si="7"/>
        <v>0.16993202718912437</v>
      </c>
      <c r="AD32" s="26">
        <f t="shared" si="8"/>
        <v>0.94962015193922422</v>
      </c>
      <c r="AE32" s="26">
        <f t="shared" si="9"/>
        <v>5.2678928428628531</v>
      </c>
      <c r="AF32" s="26">
        <f t="shared" si="10"/>
        <v>3.6385445821671327</v>
      </c>
      <c r="AG32" s="26">
        <f t="shared" si="11"/>
        <v>0.57976809276289465</v>
      </c>
      <c r="AH32" s="26">
        <f t="shared" si="12"/>
        <v>0</v>
      </c>
      <c r="AI32" s="26">
        <f t="shared" si="13"/>
        <v>99.999999999999972</v>
      </c>
      <c r="AK32" s="28">
        <f t="shared" si="14"/>
        <v>68.56257497001198</v>
      </c>
      <c r="AL32" s="28">
        <f t="shared" si="15"/>
        <v>0.57976809276289465</v>
      </c>
      <c r="AM32" s="28">
        <f t="shared" si="16"/>
        <v>4.2183126749300275</v>
      </c>
      <c r="AN32" s="28">
        <f t="shared" si="17"/>
        <v>0.86447931526390864</v>
      </c>
      <c r="AO32" s="28">
        <f t="shared" si="18"/>
        <v>0.86316223563671701</v>
      </c>
      <c r="AP32" s="28">
        <f t="shared" si="19"/>
        <v>2.1134478395211906</v>
      </c>
      <c r="AQ32" s="28">
        <f t="shared" si="20"/>
        <v>-1.0495801679328256</v>
      </c>
      <c r="AR32" s="28"/>
      <c r="AS32" s="28">
        <v>5.5123934139030695</v>
      </c>
      <c r="AT32" s="28">
        <v>42.037091277390729</v>
      </c>
      <c r="AU32" s="28">
        <v>52.450515308706187</v>
      </c>
      <c r="AW32" s="28">
        <v>5.0143890229914208</v>
      </c>
      <c r="AX32" s="28">
        <v>47.273615757132482</v>
      </c>
      <c r="AY32" s="28">
        <v>47.711995219876108</v>
      </c>
      <c r="BA32" s="28"/>
      <c r="BB32" s="28"/>
    </row>
    <row r="33" spans="1:54" s="27" customFormat="1" ht="12" x14ac:dyDescent="0.25">
      <c r="A33" s="20" t="s">
        <v>28</v>
      </c>
      <c r="B33" s="20" t="s">
        <v>77</v>
      </c>
      <c r="C33" s="20">
        <v>107</v>
      </c>
      <c r="D33" s="21" t="s">
        <v>82</v>
      </c>
      <c r="E33" s="22">
        <v>67.971285278788486</v>
      </c>
      <c r="F33" s="22">
        <v>0.73753564755629863</v>
      </c>
      <c r="G33" s="22">
        <v>13.875503982692496</v>
      </c>
      <c r="H33" s="22"/>
      <c r="I33" s="22">
        <v>6.4608122725931763</v>
      </c>
      <c r="J33" s="22">
        <v>0.14750712951125972</v>
      </c>
      <c r="K33" s="22">
        <v>1.0620513324810701</v>
      </c>
      <c r="L33" s="22">
        <v>5.4479299832825259</v>
      </c>
      <c r="M33" s="22">
        <v>3.3631625528567217</v>
      </c>
      <c r="N33" s="22">
        <v>0.54085947487461905</v>
      </c>
      <c r="O33" s="22"/>
      <c r="P33" s="22"/>
      <c r="Q33" s="22">
        <v>0.12783951224309176</v>
      </c>
      <c r="R33" s="23"/>
      <c r="S33" s="37"/>
      <c r="T33" s="36"/>
      <c r="U33" s="22">
        <f t="shared" si="0"/>
        <v>99.734487166879731</v>
      </c>
      <c r="V33" s="22">
        <f t="shared" si="2"/>
        <v>99.734487166879731</v>
      </c>
      <c r="W33" s="25"/>
      <c r="X33" s="25"/>
      <c r="Y33" s="26">
        <f t="shared" si="3"/>
        <v>68.239707769769964</v>
      </c>
      <c r="Z33" s="26">
        <f t="shared" si="4"/>
        <v>0.74044821798795546</v>
      </c>
      <c r="AA33" s="26">
        <f t="shared" si="5"/>
        <v>13.930299141080067</v>
      </c>
      <c r="AB33" s="26">
        <f t="shared" si="6"/>
        <v>6.48632638957449</v>
      </c>
      <c r="AC33" s="26">
        <f t="shared" si="7"/>
        <v>0.14808964359759105</v>
      </c>
      <c r="AD33" s="26">
        <f t="shared" si="8"/>
        <v>1.0662454339026557</v>
      </c>
      <c r="AE33" s="26">
        <f t="shared" si="9"/>
        <v>5.4694441702043637</v>
      </c>
      <c r="AF33" s="26">
        <f t="shared" si="10"/>
        <v>3.3764438740250768</v>
      </c>
      <c r="AG33" s="26">
        <f t="shared" si="11"/>
        <v>0.54299535985783409</v>
      </c>
      <c r="AH33" s="26">
        <f t="shared" si="12"/>
        <v>0</v>
      </c>
      <c r="AI33" s="26">
        <f t="shared" si="13"/>
        <v>100</v>
      </c>
      <c r="AK33" s="28">
        <f t="shared" si="14"/>
        <v>68.239707769769964</v>
      </c>
      <c r="AL33" s="28">
        <f t="shared" si="15"/>
        <v>0.54299535985783409</v>
      </c>
      <c r="AM33" s="28">
        <f t="shared" si="16"/>
        <v>3.9194392338829109</v>
      </c>
      <c r="AN33" s="28">
        <f t="shared" si="17"/>
        <v>0.85882352941176476</v>
      </c>
      <c r="AO33" s="28">
        <f t="shared" si="18"/>
        <v>0.86602520452757104</v>
      </c>
      <c r="AP33" s="28">
        <f t="shared" si="19"/>
        <v>2.2683208830989368</v>
      </c>
      <c r="AQ33" s="28">
        <f t="shared" si="20"/>
        <v>-1.5500049363214528</v>
      </c>
      <c r="AR33" s="28"/>
      <c r="AS33" s="28">
        <v>5.2962000264033451</v>
      </c>
      <c r="AT33" s="28">
        <v>44.773524768665659</v>
      </c>
      <c r="AU33" s="28">
        <v>49.930275204930986</v>
      </c>
      <c r="AW33" s="28">
        <v>4.8497188091869905</v>
      </c>
      <c r="AX33" s="28">
        <v>49.429237121093564</v>
      </c>
      <c r="AY33" s="28">
        <v>45.72104406971944</v>
      </c>
      <c r="BA33" s="28"/>
      <c r="BB33" s="28"/>
    </row>
    <row r="34" spans="1:54" s="27" customFormat="1" ht="12" x14ac:dyDescent="0.25">
      <c r="A34" s="20" t="s">
        <v>28</v>
      </c>
      <c r="B34" s="20" t="s">
        <v>86</v>
      </c>
      <c r="C34" s="20">
        <v>135</v>
      </c>
      <c r="D34" s="21" t="s">
        <v>82</v>
      </c>
      <c r="E34" s="22">
        <v>67.101363366923536</v>
      </c>
      <c r="F34" s="22">
        <v>0.77059869590989927</v>
      </c>
      <c r="G34" s="22">
        <v>13.139695712309821</v>
      </c>
      <c r="H34" s="22"/>
      <c r="I34" s="22">
        <v>5.8980438648488445</v>
      </c>
      <c r="J34" s="22">
        <v>0</v>
      </c>
      <c r="K34" s="22">
        <v>0.94842916419679901</v>
      </c>
      <c r="L34" s="22">
        <v>4.8508199960482123</v>
      </c>
      <c r="M34" s="22">
        <v>3.6356451294210634</v>
      </c>
      <c r="N34" s="22">
        <v>0.59276822762299941</v>
      </c>
      <c r="O34" s="22"/>
      <c r="P34" s="22"/>
      <c r="Q34" s="22">
        <v>0.11855364552459988</v>
      </c>
      <c r="R34" s="23"/>
      <c r="S34" s="36">
        <v>3.1067387180217918</v>
      </c>
      <c r="T34" s="36"/>
      <c r="U34" s="22">
        <f t="shared" si="0"/>
        <v>97.055917802805766</v>
      </c>
      <c r="V34" s="22">
        <f t="shared" si="2"/>
        <v>100.16265652082755</v>
      </c>
      <c r="W34" s="25"/>
      <c r="X34" s="25"/>
      <c r="Y34" s="26">
        <f t="shared" si="3"/>
        <v>69.221361598043217</v>
      </c>
      <c r="Z34" s="26">
        <f t="shared" si="4"/>
        <v>0.79494496534855297</v>
      </c>
      <c r="AA34" s="26">
        <f t="shared" si="5"/>
        <v>13.554830819404813</v>
      </c>
      <c r="AB34" s="26">
        <f t="shared" si="6"/>
        <v>6.0843864655523845</v>
      </c>
      <c r="AC34" s="26">
        <f t="shared" si="7"/>
        <v>0</v>
      </c>
      <c r="AD34" s="26">
        <f t="shared" si="8"/>
        <v>0.9783938035059111</v>
      </c>
      <c r="AE34" s="26">
        <f t="shared" si="9"/>
        <v>5.0040766408479422</v>
      </c>
      <c r="AF34" s="26">
        <f t="shared" si="10"/>
        <v>3.7505095801059931</v>
      </c>
      <c r="AG34" s="26">
        <f t="shared" si="11"/>
        <v>0.61149612719119451</v>
      </c>
      <c r="AH34" s="26">
        <f t="shared" si="12"/>
        <v>0</v>
      </c>
      <c r="AI34" s="26">
        <f t="shared" si="13"/>
        <v>100</v>
      </c>
      <c r="AK34" s="28">
        <f t="shared" si="14"/>
        <v>69.221361598043217</v>
      </c>
      <c r="AL34" s="28">
        <f t="shared" si="15"/>
        <v>0.61149612719119451</v>
      </c>
      <c r="AM34" s="28">
        <f t="shared" si="16"/>
        <v>4.3620057072971878</v>
      </c>
      <c r="AN34" s="28">
        <f t="shared" si="17"/>
        <v>0.8614718614718615</v>
      </c>
      <c r="AO34" s="28">
        <f t="shared" si="18"/>
        <v>0.85097252675362223</v>
      </c>
      <c r="AP34" s="28">
        <f t="shared" si="19"/>
        <v>1.9844164037081109</v>
      </c>
      <c r="AQ34" s="28">
        <f t="shared" si="20"/>
        <v>-0.6420709335507544</v>
      </c>
      <c r="AR34" s="28"/>
      <c r="AS34" s="28">
        <v>5.8251026355569495</v>
      </c>
      <c r="AT34" s="28">
        <v>40.007706404984454</v>
      </c>
      <c r="AU34" s="28">
        <v>54.167190959458608</v>
      </c>
      <c r="AW34" s="28">
        <v>5.1530082978143277</v>
      </c>
      <c r="AX34" s="28">
        <v>46.929555401649843</v>
      </c>
      <c r="AY34" s="28">
        <v>47.917436300535819</v>
      </c>
      <c r="BA34" s="28"/>
      <c r="BB34" s="28"/>
    </row>
    <row r="35" spans="1:54" s="27" customFormat="1" ht="12" x14ac:dyDescent="0.25">
      <c r="A35" s="20" t="s">
        <v>28</v>
      </c>
      <c r="B35" s="20" t="s">
        <v>86</v>
      </c>
      <c r="C35" s="20">
        <v>136</v>
      </c>
      <c r="D35" s="21" t="s">
        <v>82</v>
      </c>
      <c r="E35" s="22">
        <v>66.835871404399327</v>
      </c>
      <c r="F35" s="22">
        <v>0.71663183039713341</v>
      </c>
      <c r="G35" s="22">
        <v>12.620682790882849</v>
      </c>
      <c r="H35" s="22"/>
      <c r="I35" s="22">
        <v>5.9420722603762313</v>
      </c>
      <c r="J35" s="22">
        <v>0.1293918582661491</v>
      </c>
      <c r="K35" s="22">
        <v>0.97541554692943166</v>
      </c>
      <c r="L35" s="22">
        <v>4.6780133373146215</v>
      </c>
      <c r="M35" s="22">
        <v>3.4040011943863839</v>
      </c>
      <c r="N35" s="22">
        <v>0.64695929133074548</v>
      </c>
      <c r="O35" s="22"/>
      <c r="P35" s="22"/>
      <c r="Q35" s="22">
        <v>0.1293918582661491</v>
      </c>
      <c r="R35" s="23"/>
      <c r="S35" s="36">
        <v>3.80811514041332</v>
      </c>
      <c r="T35" s="36"/>
      <c r="U35" s="22">
        <f t="shared" si="0"/>
        <v>96.078431372549019</v>
      </c>
      <c r="V35" s="22">
        <f t="shared" si="2"/>
        <v>99.88654651296234</v>
      </c>
      <c r="W35" s="25"/>
      <c r="X35" s="25"/>
      <c r="Y35" s="26">
        <f t="shared" si="3"/>
        <v>69.657676348547724</v>
      </c>
      <c r="Z35" s="26">
        <f t="shared" si="4"/>
        <v>0.74688796680497926</v>
      </c>
      <c r="AA35" s="26">
        <f t="shared" si="5"/>
        <v>13.153526970954355</v>
      </c>
      <c r="AB35" s="26">
        <f t="shared" si="6"/>
        <v>6.1929460580912865</v>
      </c>
      <c r="AC35" s="26">
        <f t="shared" si="7"/>
        <v>0.13485477178423236</v>
      </c>
      <c r="AD35" s="26">
        <f t="shared" si="8"/>
        <v>1.0165975103734439</v>
      </c>
      <c r="AE35" s="26">
        <f t="shared" si="9"/>
        <v>4.8755186721991697</v>
      </c>
      <c r="AF35" s="26">
        <f t="shared" si="10"/>
        <v>3.5477178423236513</v>
      </c>
      <c r="AG35" s="26">
        <f t="shared" si="11"/>
        <v>0.67427385892116176</v>
      </c>
      <c r="AH35" s="26">
        <f t="shared" si="12"/>
        <v>0</v>
      </c>
      <c r="AI35" s="26">
        <f t="shared" si="13"/>
        <v>100</v>
      </c>
      <c r="AK35" s="28">
        <f t="shared" si="14"/>
        <v>69.657676348547724</v>
      </c>
      <c r="AL35" s="28">
        <f t="shared" si="15"/>
        <v>0.67427385892116176</v>
      </c>
      <c r="AM35" s="28">
        <f t="shared" si="16"/>
        <v>4.2219917012448134</v>
      </c>
      <c r="AN35" s="28">
        <f t="shared" si="17"/>
        <v>0.85899280575539572</v>
      </c>
      <c r="AO35" s="28">
        <f t="shared" si="18"/>
        <v>0.85250300422686687</v>
      </c>
      <c r="AP35" s="28">
        <f t="shared" si="19"/>
        <v>2.0035716377478079</v>
      </c>
      <c r="AQ35" s="28">
        <f t="shared" si="20"/>
        <v>-0.6535269709543563</v>
      </c>
      <c r="AR35" s="28"/>
      <c r="AS35" s="28">
        <v>6.646349867532428</v>
      </c>
      <c r="AT35" s="28">
        <v>40.334579278514099</v>
      </c>
      <c r="AU35" s="28">
        <v>53.019070853953473</v>
      </c>
      <c r="AW35" s="28">
        <v>5.6725124303814747</v>
      </c>
      <c r="AX35" s="28">
        <v>49.076884688252854</v>
      </c>
      <c r="AY35" s="28">
        <v>45.250602881365673</v>
      </c>
      <c r="BA35" s="28"/>
      <c r="BB35" s="28"/>
    </row>
    <row r="36" spans="1:54" s="27" customFormat="1" ht="12" x14ac:dyDescent="0.25">
      <c r="A36" s="20" t="s">
        <v>28</v>
      </c>
      <c r="B36" s="20" t="s">
        <v>86</v>
      </c>
      <c r="C36" s="20">
        <v>137</v>
      </c>
      <c r="D36" s="21" t="s">
        <v>82</v>
      </c>
      <c r="E36" s="22">
        <v>68.286899822169545</v>
      </c>
      <c r="F36" s="22">
        <v>0.79035763683066595</v>
      </c>
      <c r="G36" s="22">
        <v>13.327405651057104</v>
      </c>
      <c r="H36" s="22"/>
      <c r="I36" s="22">
        <v>6.4018968583283939</v>
      </c>
      <c r="J36" s="22">
        <v>0</v>
      </c>
      <c r="K36" s="22">
        <v>1.0669828097213991</v>
      </c>
      <c r="L36" s="22">
        <v>5.1570835803200952</v>
      </c>
      <c r="M36" s="22">
        <v>3.35901995653033</v>
      </c>
      <c r="N36" s="22">
        <v>0.6026476980833827</v>
      </c>
      <c r="O36" s="22"/>
      <c r="P36" s="22"/>
      <c r="Q36" s="22">
        <v>9.8794704603833244E-2</v>
      </c>
      <c r="R36" s="23"/>
      <c r="S36" s="37"/>
      <c r="T36" s="36"/>
      <c r="U36" s="22">
        <f t="shared" si="0"/>
        <v>99.091088717644752</v>
      </c>
      <c r="V36" s="22">
        <f t="shared" si="2"/>
        <v>99.091088717644752</v>
      </c>
      <c r="W36" s="25"/>
      <c r="X36" s="25"/>
      <c r="Y36" s="26">
        <f t="shared" si="3"/>
        <v>68.982035928143716</v>
      </c>
      <c r="Z36" s="26">
        <f t="shared" si="4"/>
        <v>0.79840319361277434</v>
      </c>
      <c r="AA36" s="26">
        <f t="shared" si="5"/>
        <v>13.463073852295407</v>
      </c>
      <c r="AB36" s="26">
        <f t="shared" si="6"/>
        <v>6.4670658682634716</v>
      </c>
      <c r="AC36" s="26">
        <f t="shared" si="7"/>
        <v>0</v>
      </c>
      <c r="AD36" s="26">
        <f t="shared" si="8"/>
        <v>1.0778443113772456</v>
      </c>
      <c r="AE36" s="26">
        <f t="shared" si="9"/>
        <v>5.2095808383233528</v>
      </c>
      <c r="AF36" s="26">
        <f t="shared" si="10"/>
        <v>3.3932135728542909</v>
      </c>
      <c r="AG36" s="26">
        <f t="shared" si="11"/>
        <v>0.6087824351297404</v>
      </c>
      <c r="AH36" s="26">
        <f t="shared" si="12"/>
        <v>0</v>
      </c>
      <c r="AI36" s="26">
        <f t="shared" si="13"/>
        <v>100</v>
      </c>
      <c r="AK36" s="28">
        <f t="shared" si="14"/>
        <v>68.982035928143716</v>
      </c>
      <c r="AL36" s="28">
        <f t="shared" si="15"/>
        <v>0.6087824351297404</v>
      </c>
      <c r="AM36" s="28">
        <f t="shared" si="16"/>
        <v>4.0019960079840313</v>
      </c>
      <c r="AN36" s="28">
        <f t="shared" si="17"/>
        <v>0.8571428571428571</v>
      </c>
      <c r="AO36" s="28">
        <f t="shared" si="18"/>
        <v>0.85688453264589348</v>
      </c>
      <c r="AP36" s="28">
        <f t="shared" si="19"/>
        <v>2.1575344502018061</v>
      </c>
      <c r="AQ36" s="28">
        <f t="shared" si="20"/>
        <v>-1.2075848303393215</v>
      </c>
      <c r="AR36" s="28"/>
      <c r="AS36" s="28">
        <v>6.012274815054532</v>
      </c>
      <c r="AT36" s="28">
        <v>43.18066461140161</v>
      </c>
      <c r="AU36" s="28">
        <v>50.807060573543858</v>
      </c>
      <c r="AW36" s="28">
        <v>5.2908107287105519</v>
      </c>
      <c r="AX36" s="28">
        <v>49.998900828775106</v>
      </c>
      <c r="AY36" s="28">
        <v>44.710288442514347</v>
      </c>
      <c r="BA36" s="28"/>
      <c r="BB36" s="28"/>
    </row>
    <row r="37" spans="1:54" s="27" customFormat="1" ht="12" x14ac:dyDescent="0.25">
      <c r="A37" s="20" t="s">
        <v>28</v>
      </c>
      <c r="B37" s="20" t="s">
        <v>87</v>
      </c>
      <c r="C37" s="20">
        <v>176</v>
      </c>
      <c r="D37" s="21" t="s">
        <v>82</v>
      </c>
      <c r="E37" s="22">
        <v>63.209316095924208</v>
      </c>
      <c r="F37" s="22">
        <v>0.75989341754662987</v>
      </c>
      <c r="G37" s="22">
        <v>14.339287476561729</v>
      </c>
      <c r="H37" s="22"/>
      <c r="I37" s="22">
        <v>6.0396723576433438</v>
      </c>
      <c r="J37" s="22">
        <v>0.12829369387150893</v>
      </c>
      <c r="K37" s="22">
        <v>1.0756932793841905</v>
      </c>
      <c r="L37" s="22">
        <v>6.0988848317378856</v>
      </c>
      <c r="M37" s="22">
        <v>3.3257672949768087</v>
      </c>
      <c r="N37" s="22">
        <v>0.45396230139149318</v>
      </c>
      <c r="O37" s="22"/>
      <c r="P37" s="22"/>
      <c r="Q37" s="22">
        <v>7.894996545939012E-2</v>
      </c>
      <c r="R37" s="23"/>
      <c r="S37" s="36">
        <v>3.1510066998730992</v>
      </c>
      <c r="T37" s="36"/>
      <c r="U37" s="22">
        <f t="shared" si="0"/>
        <v>95.509720714497206</v>
      </c>
      <c r="V37" s="22">
        <f t="shared" si="2"/>
        <v>98.660727414370299</v>
      </c>
      <c r="W37" s="25"/>
      <c r="X37" s="25"/>
      <c r="Y37" s="26">
        <f t="shared" si="3"/>
        <v>66.235780765253367</v>
      </c>
      <c r="Z37" s="26">
        <f t="shared" si="4"/>
        <v>0.7962771458117891</v>
      </c>
      <c r="AA37" s="26">
        <f t="shared" si="5"/>
        <v>15.025853154084798</v>
      </c>
      <c r="AB37" s="26">
        <f t="shared" si="6"/>
        <v>6.3288521199586363</v>
      </c>
      <c r="AC37" s="26">
        <f t="shared" si="7"/>
        <v>0.13443640124095141</v>
      </c>
      <c r="AD37" s="26">
        <f t="shared" si="8"/>
        <v>1.1271975180972083</v>
      </c>
      <c r="AE37" s="26">
        <f t="shared" si="9"/>
        <v>6.3908996897621515</v>
      </c>
      <c r="AF37" s="26">
        <f t="shared" si="10"/>
        <v>3.4850051706308172</v>
      </c>
      <c r="AG37" s="26">
        <f t="shared" si="11"/>
        <v>0.47569803516028963</v>
      </c>
      <c r="AH37" s="26">
        <f t="shared" si="12"/>
        <v>0</v>
      </c>
      <c r="AI37" s="26">
        <f t="shared" si="13"/>
        <v>100</v>
      </c>
      <c r="AK37" s="28">
        <f t="shared" si="14"/>
        <v>66.235780765253367</v>
      </c>
      <c r="AL37" s="28">
        <f t="shared" si="15"/>
        <v>0.47569803516028963</v>
      </c>
      <c r="AM37" s="28">
        <f t="shared" si="16"/>
        <v>3.9607032057911069</v>
      </c>
      <c r="AN37" s="28">
        <f t="shared" si="17"/>
        <v>0.84882108183079052</v>
      </c>
      <c r="AO37" s="28">
        <f t="shared" si="18"/>
        <v>0.84101367870927646</v>
      </c>
      <c r="AP37" s="28">
        <f t="shared" si="19"/>
        <v>2.4053076816432419</v>
      </c>
      <c r="AQ37" s="28">
        <f t="shared" si="20"/>
        <v>-2.4301964839710446</v>
      </c>
      <c r="AR37" s="28"/>
      <c r="AS37" s="28">
        <v>4.2766268972926191</v>
      </c>
      <c r="AT37" s="28">
        <v>48.2216245569726</v>
      </c>
      <c r="AU37" s="28">
        <v>47.501748545734777</v>
      </c>
      <c r="AW37" s="28">
        <v>4.5478304641974416</v>
      </c>
      <c r="AX37" s="28">
        <v>44.938083475197168</v>
      </c>
      <c r="AY37" s="28">
        <v>50.514086060605379</v>
      </c>
      <c r="BA37" s="28"/>
      <c r="BB37" s="28"/>
    </row>
    <row r="38" spans="1:54" s="27" customFormat="1" ht="12" x14ac:dyDescent="0.25">
      <c r="A38" s="20" t="s">
        <v>28</v>
      </c>
      <c r="B38" s="20" t="s">
        <v>87</v>
      </c>
      <c r="C38" s="20">
        <v>177</v>
      </c>
      <c r="D38" s="21" t="s">
        <v>82</v>
      </c>
      <c r="E38" s="22">
        <v>66.268627257475586</v>
      </c>
      <c r="F38" s="22">
        <v>0.90792460278298637</v>
      </c>
      <c r="G38" s="22">
        <v>12.789894404421199</v>
      </c>
      <c r="H38" s="22"/>
      <c r="I38" s="22">
        <v>7.2633968222638909</v>
      </c>
      <c r="J38" s="22">
        <v>0.11842494818908517</v>
      </c>
      <c r="K38" s="22">
        <v>0.81910589164117242</v>
      </c>
      <c r="L38" s="22">
        <v>4.8850291127997636</v>
      </c>
      <c r="M38" s="22">
        <v>2.9902299417744005</v>
      </c>
      <c r="N38" s="22">
        <v>0.57238724958057829</v>
      </c>
      <c r="O38" s="22"/>
      <c r="P38" s="22"/>
      <c r="Q38" s="22">
        <v>0.14803118523635644</v>
      </c>
      <c r="R38" s="23"/>
      <c r="S38" s="36">
        <v>3.7068444793546882</v>
      </c>
      <c r="T38" s="36"/>
      <c r="U38" s="22">
        <f t="shared" si="0"/>
        <v>96.763051416165013</v>
      </c>
      <c r="V38" s="22">
        <f t="shared" si="2"/>
        <v>100.4698958955197</v>
      </c>
      <c r="W38" s="25"/>
      <c r="X38" s="25"/>
      <c r="Y38" s="26">
        <f t="shared" si="3"/>
        <v>68.590398365679263</v>
      </c>
      <c r="Z38" s="26">
        <f t="shared" si="4"/>
        <v>0.93973442288049025</v>
      </c>
      <c r="AA38" s="26">
        <f t="shared" si="5"/>
        <v>13.237997957099081</v>
      </c>
      <c r="AB38" s="26">
        <f t="shared" si="6"/>
        <v>7.517875383043922</v>
      </c>
      <c r="AC38" s="26">
        <f t="shared" si="7"/>
        <v>0.1225740551583248</v>
      </c>
      <c r="AD38" s="26">
        <f t="shared" si="8"/>
        <v>0.84780388151174657</v>
      </c>
      <c r="AE38" s="26">
        <f t="shared" si="9"/>
        <v>5.0561797752808992</v>
      </c>
      <c r="AF38" s="26">
        <f t="shared" si="10"/>
        <v>3.0949948927477013</v>
      </c>
      <c r="AG38" s="26">
        <f t="shared" si="11"/>
        <v>0.59244126659856988</v>
      </c>
      <c r="AH38" s="26">
        <f t="shared" si="12"/>
        <v>0</v>
      </c>
      <c r="AI38" s="26">
        <f t="shared" si="13"/>
        <v>100</v>
      </c>
      <c r="AK38" s="28">
        <f t="shared" si="14"/>
        <v>68.590398365679263</v>
      </c>
      <c r="AL38" s="28">
        <f t="shared" si="15"/>
        <v>0.59244126659856988</v>
      </c>
      <c r="AM38" s="28">
        <f t="shared" si="16"/>
        <v>3.6874361593462712</v>
      </c>
      <c r="AN38" s="28">
        <f t="shared" si="17"/>
        <v>0.89865689865689868</v>
      </c>
      <c r="AO38" s="28">
        <f t="shared" si="18"/>
        <v>0.88699408490184573</v>
      </c>
      <c r="AP38" s="28">
        <f t="shared" si="19"/>
        <v>2.3095565323884606</v>
      </c>
      <c r="AQ38" s="28">
        <f t="shared" si="20"/>
        <v>-1.368743615934628</v>
      </c>
      <c r="AR38" s="28"/>
      <c r="AS38" s="28">
        <v>6.2176153004911088</v>
      </c>
      <c r="AT38" s="28">
        <v>44.535966738277601</v>
      </c>
      <c r="AU38" s="28">
        <v>49.246417961231295</v>
      </c>
      <c r="AW38" s="28">
        <v>5.2551530061102039</v>
      </c>
      <c r="AX38" s="28">
        <v>53.121580052835625</v>
      </c>
      <c r="AY38" s="28">
        <v>41.623266941054176</v>
      </c>
      <c r="BA38" s="28"/>
      <c r="BB38" s="28"/>
    </row>
    <row r="39" spans="1:54" s="27" customFormat="1" ht="12" x14ac:dyDescent="0.25">
      <c r="A39" s="20" t="s">
        <v>28</v>
      </c>
      <c r="B39" s="20" t="s">
        <v>88</v>
      </c>
      <c r="C39" s="151">
        <v>179180</v>
      </c>
      <c r="D39" s="21" t="s">
        <v>76</v>
      </c>
      <c r="E39" s="22">
        <v>73.620842790881284</v>
      </c>
      <c r="F39" s="22">
        <v>0.29606237047271289</v>
      </c>
      <c r="G39" s="22">
        <v>11.201026349550972</v>
      </c>
      <c r="H39" s="22"/>
      <c r="I39" s="22">
        <v>2.0526991019441425</v>
      </c>
      <c r="J39" s="22">
        <v>0</v>
      </c>
      <c r="K39" s="22">
        <v>0.30593111615513668</v>
      </c>
      <c r="L39" s="22">
        <v>2.3043521168459487</v>
      </c>
      <c r="M39" s="22">
        <v>4.0264482384288955</v>
      </c>
      <c r="N39" s="22">
        <v>0.84871212868844381</v>
      </c>
      <c r="O39" s="25"/>
      <c r="P39" s="22"/>
      <c r="Q39" s="22">
        <v>0.17270304944241588</v>
      </c>
      <c r="R39" s="23"/>
      <c r="S39" s="36">
        <v>5.5582811049676994</v>
      </c>
      <c r="T39" s="36"/>
      <c r="U39" s="22">
        <f t="shared" si="0"/>
        <v>94.828777262409957</v>
      </c>
      <c r="V39" s="22">
        <f t="shared" si="2"/>
        <v>100.38705836737766</v>
      </c>
      <c r="W39" s="25"/>
      <c r="X39" s="25"/>
      <c r="Y39" s="26">
        <f t="shared" si="3"/>
        <v>77.777198561226086</v>
      </c>
      <c r="Z39" s="26">
        <f t="shared" si="4"/>
        <v>0.31277693791377775</v>
      </c>
      <c r="AA39" s="26">
        <f t="shared" si="5"/>
        <v>11.833394151071259</v>
      </c>
      <c r="AB39" s="26">
        <f t="shared" si="6"/>
        <v>2.1685867695355259</v>
      </c>
      <c r="AC39" s="26">
        <f t="shared" si="7"/>
        <v>0</v>
      </c>
      <c r="AD39" s="26">
        <f t="shared" si="8"/>
        <v>0.32320283584423704</v>
      </c>
      <c r="AE39" s="26">
        <f t="shared" si="9"/>
        <v>2.4344471667622369</v>
      </c>
      <c r="AF39" s="26">
        <f t="shared" si="10"/>
        <v>4.2537663556273779</v>
      </c>
      <c r="AG39" s="26">
        <f t="shared" si="11"/>
        <v>0.89662722201949652</v>
      </c>
      <c r="AH39" s="26">
        <f t="shared" si="12"/>
        <v>0</v>
      </c>
      <c r="AI39" s="26">
        <f t="shared" si="13"/>
        <v>100</v>
      </c>
      <c r="AK39" s="28">
        <f t="shared" si="14"/>
        <v>77.777198561226086</v>
      </c>
      <c r="AL39" s="28">
        <f t="shared" si="15"/>
        <v>0.89662722201949652</v>
      </c>
      <c r="AM39" s="28">
        <f t="shared" si="16"/>
        <v>5.1503935776468746</v>
      </c>
      <c r="AN39" s="28">
        <f t="shared" si="17"/>
        <v>0.87029288702928864</v>
      </c>
      <c r="AO39" s="28">
        <f t="shared" si="18"/>
        <v>0.95483613893139563</v>
      </c>
      <c r="AP39" s="28">
        <f t="shared" si="19"/>
        <v>1.4853001371255499</v>
      </c>
      <c r="AQ39" s="28">
        <f t="shared" si="20"/>
        <v>2.7159464108846376</v>
      </c>
      <c r="AR39" s="28"/>
      <c r="AS39" s="28">
        <v>9.5496786891579486</v>
      </c>
      <c r="AT39" s="28">
        <v>21.761409629186854</v>
      </c>
      <c r="AU39" s="28">
        <v>68.688911681655213</v>
      </c>
      <c r="AW39" s="28">
        <v>5.7316872830400181</v>
      </c>
      <c r="AX39" s="28">
        <v>53.041442747126759</v>
      </c>
      <c r="AY39" s="28">
        <v>41.226869969833224</v>
      </c>
      <c r="BA39" s="28"/>
      <c r="BB39" s="28"/>
    </row>
    <row r="40" spans="1:54" s="27" customFormat="1" ht="12" x14ac:dyDescent="0.25">
      <c r="A40" s="20" t="s">
        <v>28</v>
      </c>
      <c r="B40" s="20" t="s">
        <v>88</v>
      </c>
      <c r="C40" s="151">
        <v>183</v>
      </c>
      <c r="D40" s="21" t="s">
        <v>76</v>
      </c>
      <c r="E40" s="22">
        <v>73.956380144083681</v>
      </c>
      <c r="F40" s="22">
        <v>0.22698115069574659</v>
      </c>
      <c r="G40" s="22">
        <v>11.220763840915819</v>
      </c>
      <c r="H40" s="22"/>
      <c r="I40" s="22">
        <v>2.003355373532024</v>
      </c>
      <c r="J40" s="22">
        <v>0</v>
      </c>
      <c r="K40" s="22">
        <v>0.3454060988848317</v>
      </c>
      <c r="L40" s="22">
        <v>2.2599427612750418</v>
      </c>
      <c r="M40" s="22">
        <v>4.1744794236652529</v>
      </c>
      <c r="N40" s="22">
        <v>0.86844962005329129</v>
      </c>
      <c r="O40" s="25"/>
      <c r="P40" s="22"/>
      <c r="Q40" s="22">
        <v>0.18750616796605152</v>
      </c>
      <c r="R40" s="23"/>
      <c r="S40" s="36">
        <v>5.5502646746548212</v>
      </c>
      <c r="T40" s="36"/>
      <c r="U40" s="22">
        <f t="shared" si="0"/>
        <v>95.243264581071742</v>
      </c>
      <c r="V40" s="22">
        <f t="shared" si="2"/>
        <v>100.79352925572657</v>
      </c>
      <c r="W40" s="25"/>
      <c r="X40" s="25"/>
      <c r="Y40" s="26">
        <f t="shared" si="3"/>
        <v>77.80315614617939</v>
      </c>
      <c r="Z40" s="26">
        <f t="shared" si="4"/>
        <v>0.23878737541528242</v>
      </c>
      <c r="AA40" s="26">
        <f t="shared" si="5"/>
        <v>11.80440199335548</v>
      </c>
      <c r="AB40" s="26">
        <f t="shared" si="6"/>
        <v>2.1075581395348837</v>
      </c>
      <c r="AC40" s="26">
        <f t="shared" si="7"/>
        <v>0</v>
      </c>
      <c r="AD40" s="26">
        <f t="shared" si="8"/>
        <v>0.36337209302325574</v>
      </c>
      <c r="AE40" s="26">
        <f t="shared" si="9"/>
        <v>2.3774916943521593</v>
      </c>
      <c r="AF40" s="26">
        <f t="shared" si="10"/>
        <v>4.3916112956810638</v>
      </c>
      <c r="AG40" s="26">
        <f t="shared" si="11"/>
        <v>0.91362126245847175</v>
      </c>
      <c r="AH40" s="26">
        <f t="shared" si="12"/>
        <v>0</v>
      </c>
      <c r="AI40" s="26">
        <f t="shared" si="13"/>
        <v>100</v>
      </c>
      <c r="AK40" s="28">
        <f t="shared" si="14"/>
        <v>77.80315614617939</v>
      </c>
      <c r="AL40" s="28">
        <f t="shared" si="15"/>
        <v>0.91362126245847175</v>
      </c>
      <c r="AM40" s="28">
        <f t="shared" si="16"/>
        <v>5.3052325581395356</v>
      </c>
      <c r="AN40" s="28">
        <f t="shared" si="17"/>
        <v>0.8529411764705882</v>
      </c>
      <c r="AO40" s="28">
        <f t="shared" si="18"/>
        <v>0.94173923710573659</v>
      </c>
      <c r="AP40" s="28">
        <f t="shared" si="19"/>
        <v>1.4374358946854078</v>
      </c>
      <c r="AQ40" s="28">
        <f t="shared" si="20"/>
        <v>2.9277408637873763</v>
      </c>
      <c r="AR40" s="28"/>
      <c r="AS40" s="28">
        <v>9.5494503227677683</v>
      </c>
      <c r="AT40" s="28">
        <v>20.856480077911829</v>
      </c>
      <c r="AU40" s="28">
        <v>69.594069599320392</v>
      </c>
      <c r="AW40" s="28">
        <v>5.8132781646817797</v>
      </c>
      <c r="AX40" s="28">
        <v>51.820965533251311</v>
      </c>
      <c r="AY40" s="28">
        <v>42.365756302066899</v>
      </c>
      <c r="BA40" s="28"/>
      <c r="BB40" s="28"/>
    </row>
    <row r="41" spans="1:54" s="27" customFormat="1" ht="12" x14ac:dyDescent="0.25">
      <c r="A41" s="20" t="s">
        <v>28</v>
      </c>
      <c r="B41" s="20">
        <v>10</v>
      </c>
      <c r="C41" s="151">
        <v>188189</v>
      </c>
      <c r="D41" s="21" t="s">
        <v>80</v>
      </c>
      <c r="E41" s="22">
        <v>75.333655705996136</v>
      </c>
      <c r="F41" s="22">
        <v>0.33849129593810445</v>
      </c>
      <c r="G41" s="22">
        <v>11.48936170212766</v>
      </c>
      <c r="H41" s="22"/>
      <c r="I41" s="22">
        <v>2.0938104448742747</v>
      </c>
      <c r="J41" s="22">
        <v>0</v>
      </c>
      <c r="K41" s="22">
        <v>0.34332688588007731</v>
      </c>
      <c r="L41" s="22">
        <v>2.2678916827852995</v>
      </c>
      <c r="M41" s="22">
        <v>4.414893617021276</v>
      </c>
      <c r="N41" s="22">
        <v>0.86073500967117977</v>
      </c>
      <c r="O41" s="22"/>
      <c r="P41" s="22"/>
      <c r="Q41" s="22">
        <v>0.15957446808510639</v>
      </c>
      <c r="R41" s="23"/>
      <c r="S41" s="37"/>
      <c r="T41" s="36"/>
      <c r="U41" s="22">
        <f t="shared" si="0"/>
        <v>97.301740812379123</v>
      </c>
      <c r="V41" s="22">
        <f t="shared" si="2"/>
        <v>97.301740812379123</v>
      </c>
      <c r="W41" s="25"/>
      <c r="X41" s="25"/>
      <c r="Y41" s="26">
        <f t="shared" si="3"/>
        <v>77.549902931952801</v>
      </c>
      <c r="Z41" s="26">
        <f t="shared" si="4"/>
        <v>0.34844940016924686</v>
      </c>
      <c r="AA41" s="26">
        <f t="shared" si="5"/>
        <v>11.827368211459007</v>
      </c>
      <c r="AB41" s="26">
        <f t="shared" si="6"/>
        <v>2.1554084324754839</v>
      </c>
      <c r="AC41" s="26">
        <f t="shared" si="7"/>
        <v>0</v>
      </c>
      <c r="AD41" s="26">
        <f t="shared" si="8"/>
        <v>0.35342724874309317</v>
      </c>
      <c r="AE41" s="26">
        <f t="shared" si="9"/>
        <v>2.3346109811339533</v>
      </c>
      <c r="AF41" s="26">
        <f t="shared" si="10"/>
        <v>4.5447757479217472</v>
      </c>
      <c r="AG41" s="26">
        <f t="shared" si="11"/>
        <v>0.88605704614465608</v>
      </c>
      <c r="AH41" s="26">
        <f t="shared" si="12"/>
        <v>0</v>
      </c>
      <c r="AI41" s="26">
        <f t="shared" si="13"/>
        <v>99.999999999999972</v>
      </c>
      <c r="AK41" s="28">
        <f t="shared" si="14"/>
        <v>77.549902931952801</v>
      </c>
      <c r="AL41" s="28">
        <f t="shared" si="15"/>
        <v>0.88605704614465608</v>
      </c>
      <c r="AM41" s="28">
        <f t="shared" si="16"/>
        <v>5.4308327940664034</v>
      </c>
      <c r="AN41" s="28">
        <f t="shared" si="17"/>
        <v>0.85912698412698418</v>
      </c>
      <c r="AO41" s="28">
        <f t="shared" si="18"/>
        <v>0.93284550273053179</v>
      </c>
      <c r="AP41" s="28">
        <f t="shared" si="19"/>
        <v>1.4023087432420365</v>
      </c>
      <c r="AQ41" s="28">
        <f t="shared" si="20"/>
        <v>3.0962218129324501</v>
      </c>
      <c r="AR41" s="28"/>
      <c r="AS41" s="28">
        <v>9.1008986683874458</v>
      </c>
      <c r="AT41" s="28">
        <v>20.125512574966343</v>
      </c>
      <c r="AU41" s="28">
        <v>70.773588756646205</v>
      </c>
      <c r="AW41" s="28">
        <v>5.6268691727353248</v>
      </c>
      <c r="AX41" s="28">
        <v>50.615504319246263</v>
      </c>
      <c r="AY41" s="28">
        <v>43.757626508018411</v>
      </c>
      <c r="BA41" s="28"/>
      <c r="BB41" s="28"/>
    </row>
    <row r="42" spans="1:54" s="27" customFormat="1" ht="12" x14ac:dyDescent="0.25">
      <c r="A42" s="20" t="s">
        <v>28</v>
      </c>
      <c r="B42" s="20" t="s">
        <v>89</v>
      </c>
      <c r="C42" s="20">
        <v>200</v>
      </c>
      <c r="D42" s="21" t="s">
        <v>90</v>
      </c>
      <c r="E42" s="22">
        <v>72.850098619329387</v>
      </c>
      <c r="F42" s="22">
        <v>0.27613412228796846</v>
      </c>
      <c r="G42" s="22">
        <v>11.045364891518735</v>
      </c>
      <c r="H42" s="22"/>
      <c r="I42" s="22">
        <v>2.4950690335305716</v>
      </c>
      <c r="J42" s="22">
        <v>0.13806706114398423</v>
      </c>
      <c r="K42" s="22">
        <v>0.47337278106508873</v>
      </c>
      <c r="L42" s="22">
        <v>2.0512820512820511</v>
      </c>
      <c r="M42" s="22">
        <v>3.8165680473372778</v>
      </c>
      <c r="N42" s="22">
        <v>0.91715976331360949</v>
      </c>
      <c r="O42" s="22"/>
      <c r="P42" s="22"/>
      <c r="Q42" s="22">
        <v>0.14792899408284022</v>
      </c>
      <c r="R42" s="23"/>
      <c r="S42" s="36">
        <v>6.6157015268969719</v>
      </c>
      <c r="T42" s="36"/>
      <c r="U42" s="22">
        <f t="shared" si="0"/>
        <v>94.211045364891518</v>
      </c>
      <c r="V42" s="22">
        <f t="shared" si="2"/>
        <v>100.82674689178849</v>
      </c>
      <c r="W42" s="25"/>
      <c r="X42" s="25"/>
      <c r="Y42" s="26">
        <f t="shared" si="3"/>
        <v>77.44810232753197</v>
      </c>
      <c r="Z42" s="26">
        <f t="shared" si="4"/>
        <v>0.29356259173830995</v>
      </c>
      <c r="AA42" s="26">
        <f t="shared" si="5"/>
        <v>11.742503669532397</v>
      </c>
      <c r="AB42" s="26">
        <f t="shared" si="6"/>
        <v>2.6525477039211571</v>
      </c>
      <c r="AC42" s="26">
        <f t="shared" si="7"/>
        <v>0.14678129586915498</v>
      </c>
      <c r="AD42" s="26">
        <f t="shared" si="8"/>
        <v>0.50325015726567424</v>
      </c>
      <c r="AE42" s="26">
        <f t="shared" si="9"/>
        <v>2.1807506814845881</v>
      </c>
      <c r="AF42" s="26">
        <f t="shared" si="10"/>
        <v>4.0574543929544973</v>
      </c>
      <c r="AG42" s="26">
        <f t="shared" si="11"/>
        <v>0.97504717970224375</v>
      </c>
      <c r="AH42" s="26">
        <f t="shared" si="12"/>
        <v>0</v>
      </c>
      <c r="AI42" s="26">
        <f t="shared" si="13"/>
        <v>99.999999999999986</v>
      </c>
      <c r="AK42" s="28">
        <f t="shared" si="14"/>
        <v>77.44810232753197</v>
      </c>
      <c r="AL42" s="28">
        <f t="shared" si="15"/>
        <v>0.97504717970224375</v>
      </c>
      <c r="AM42" s="28">
        <f t="shared" si="16"/>
        <v>5.0325015726567415</v>
      </c>
      <c r="AN42" s="28">
        <f t="shared" si="17"/>
        <v>0.84053156146179397</v>
      </c>
      <c r="AO42" s="28">
        <f t="shared" si="18"/>
        <v>1.0041601948187679</v>
      </c>
      <c r="AP42" s="28">
        <f t="shared" si="19"/>
        <v>1.5192794775931064</v>
      </c>
      <c r="AQ42" s="28">
        <f t="shared" si="20"/>
        <v>2.8517508911721534</v>
      </c>
      <c r="AR42" s="28"/>
      <c r="AS42" s="28">
        <v>10.885935291769608</v>
      </c>
      <c r="AT42" s="28">
        <v>20.434121238928508</v>
      </c>
      <c r="AU42" s="28">
        <v>68.679943469301875</v>
      </c>
      <c r="AW42" s="28">
        <v>6.3021878454992786</v>
      </c>
      <c r="AX42" s="28">
        <v>53.936974581907464</v>
      </c>
      <c r="AY42" s="28">
        <v>39.760837572593253</v>
      </c>
      <c r="BA42" s="28"/>
      <c r="BB42" s="28"/>
    </row>
    <row r="43" spans="1:54" s="27" customFormat="1" ht="12" x14ac:dyDescent="0.25">
      <c r="A43" s="20" t="s">
        <v>28</v>
      </c>
      <c r="B43" s="20" t="s">
        <v>89</v>
      </c>
      <c r="C43" s="20">
        <v>201</v>
      </c>
      <c r="D43" s="21" t="s">
        <v>90</v>
      </c>
      <c r="E43" s="22">
        <v>74.585798816568044</v>
      </c>
      <c r="F43" s="22">
        <v>0.27613412228796846</v>
      </c>
      <c r="G43" s="22">
        <v>11.499013806706113</v>
      </c>
      <c r="H43" s="22"/>
      <c r="I43" s="22">
        <v>2.2682445759368832</v>
      </c>
      <c r="J43" s="22">
        <v>0</v>
      </c>
      <c r="K43" s="22">
        <v>0.27613412228796846</v>
      </c>
      <c r="L43" s="22">
        <v>2.2189349112426036</v>
      </c>
      <c r="M43" s="22">
        <v>4.2800788954635101</v>
      </c>
      <c r="N43" s="22">
        <v>0.8875739644970414</v>
      </c>
      <c r="O43" s="22"/>
      <c r="P43" s="22"/>
      <c r="Q43" s="22">
        <v>0.14792899408284022</v>
      </c>
      <c r="R43" s="23"/>
      <c r="S43" s="37"/>
      <c r="T43" s="36"/>
      <c r="U43" s="22">
        <f t="shared" si="0"/>
        <v>96.439842209072964</v>
      </c>
      <c r="V43" s="22">
        <f t="shared" si="2"/>
        <v>96.439842209072964</v>
      </c>
      <c r="W43" s="25"/>
      <c r="X43" s="25"/>
      <c r="Y43" s="26">
        <f t="shared" si="3"/>
        <v>77.458009012699705</v>
      </c>
      <c r="Z43" s="26">
        <f t="shared" si="4"/>
        <v>0.28676771814829993</v>
      </c>
      <c r="AA43" s="26">
        <f t="shared" si="5"/>
        <v>11.941827120032773</v>
      </c>
      <c r="AB43" s="26">
        <f t="shared" si="6"/>
        <v>2.3555919705038915</v>
      </c>
      <c r="AC43" s="26">
        <f t="shared" si="7"/>
        <v>0</v>
      </c>
      <c r="AD43" s="26">
        <f t="shared" si="8"/>
        <v>0.28676771814829993</v>
      </c>
      <c r="AE43" s="26">
        <f t="shared" si="9"/>
        <v>2.3043834494059814</v>
      </c>
      <c r="AF43" s="26">
        <f t="shared" si="10"/>
        <v>4.4448996312986475</v>
      </c>
      <c r="AG43" s="26">
        <f t="shared" si="11"/>
        <v>0.92175337976239258</v>
      </c>
      <c r="AH43" s="26">
        <f t="shared" si="12"/>
        <v>0</v>
      </c>
      <c r="AI43" s="26">
        <f t="shared" si="13"/>
        <v>99.999999999999986</v>
      </c>
      <c r="AK43" s="28">
        <f t="shared" si="14"/>
        <v>77.458009012699705</v>
      </c>
      <c r="AL43" s="28">
        <f t="shared" si="15"/>
        <v>0.92175337976239258</v>
      </c>
      <c r="AM43" s="28">
        <f t="shared" si="16"/>
        <v>5.3666530110610404</v>
      </c>
      <c r="AN43" s="28">
        <f t="shared" si="17"/>
        <v>0.89147286821705429</v>
      </c>
      <c r="AO43" s="28">
        <f t="shared" si="18"/>
        <v>0.95548280483248249</v>
      </c>
      <c r="AP43" s="28">
        <f t="shared" si="19"/>
        <v>1.4372896460752387</v>
      </c>
      <c r="AQ43" s="28">
        <f t="shared" si="20"/>
        <v>3.062269561655059</v>
      </c>
      <c r="AR43" s="28"/>
      <c r="AS43" s="28">
        <v>9.6067704858662299</v>
      </c>
      <c r="AT43" s="28">
        <v>20.157063073022901</v>
      </c>
      <c r="AU43" s="28">
        <v>70.236166441110868</v>
      </c>
      <c r="AW43" s="28">
        <v>5.8745945027471764</v>
      </c>
      <c r="AX43" s="28">
        <v>51.175592354945685</v>
      </c>
      <c r="AY43" s="28">
        <v>42.949813142307121</v>
      </c>
      <c r="BA43" s="28"/>
      <c r="BB43" s="28"/>
    </row>
    <row r="44" spans="1:54" s="27" customFormat="1" ht="12" x14ac:dyDescent="0.25">
      <c r="A44" s="20" t="s">
        <v>28</v>
      </c>
      <c r="B44" s="20" t="s">
        <v>89</v>
      </c>
      <c r="C44" s="20">
        <v>202</v>
      </c>
      <c r="D44" s="21" t="s">
        <v>90</v>
      </c>
      <c r="E44" s="22">
        <v>75.512820512820497</v>
      </c>
      <c r="F44" s="22">
        <v>0.32544378698224852</v>
      </c>
      <c r="G44" s="22">
        <v>11.775147928994082</v>
      </c>
      <c r="H44" s="22"/>
      <c r="I44" s="22">
        <v>2.2485207100591711</v>
      </c>
      <c r="J44" s="22">
        <v>0</v>
      </c>
      <c r="K44" s="22">
        <v>0.31558185404339251</v>
      </c>
      <c r="L44" s="22">
        <v>2.2189349112426036</v>
      </c>
      <c r="M44" s="22">
        <v>4.2110453648915183</v>
      </c>
      <c r="N44" s="22">
        <v>0.87771203155818533</v>
      </c>
      <c r="O44" s="22"/>
      <c r="P44" s="22"/>
      <c r="Q44" s="22">
        <v>0.17751479289940827</v>
      </c>
      <c r="R44" s="23"/>
      <c r="S44" s="37"/>
      <c r="T44" s="36"/>
      <c r="U44" s="22">
        <f t="shared" si="0"/>
        <v>97.662721893491096</v>
      </c>
      <c r="V44" s="22">
        <f t="shared" si="2"/>
        <v>97.662721893491096</v>
      </c>
      <c r="W44" s="25"/>
      <c r="X44" s="25"/>
      <c r="Y44" s="26">
        <f t="shared" si="3"/>
        <v>77.460799190692967</v>
      </c>
      <c r="Z44" s="26">
        <f t="shared" si="4"/>
        <v>0.33383915022761768</v>
      </c>
      <c r="AA44" s="26">
        <f t="shared" si="5"/>
        <v>12.078907435508347</v>
      </c>
      <c r="AB44" s="26">
        <f t="shared" si="6"/>
        <v>2.3065250379362672</v>
      </c>
      <c r="AC44" s="26">
        <f t="shared" si="7"/>
        <v>0</v>
      </c>
      <c r="AD44" s="26">
        <f t="shared" si="8"/>
        <v>0.32372281234193229</v>
      </c>
      <c r="AE44" s="26">
        <f t="shared" si="9"/>
        <v>2.2761760242792115</v>
      </c>
      <c r="AF44" s="26">
        <f t="shared" si="10"/>
        <v>4.3196762771876589</v>
      </c>
      <c r="AG44" s="26">
        <f t="shared" si="11"/>
        <v>0.90035407182599914</v>
      </c>
      <c r="AH44" s="26">
        <f t="shared" si="12"/>
        <v>0</v>
      </c>
      <c r="AI44" s="26">
        <f t="shared" si="13"/>
        <v>99.999999999999986</v>
      </c>
      <c r="AK44" s="28">
        <f t="shared" si="14"/>
        <v>77.460799190692967</v>
      </c>
      <c r="AL44" s="28">
        <f t="shared" si="15"/>
        <v>0.90035407182599914</v>
      </c>
      <c r="AM44" s="28">
        <f t="shared" si="16"/>
        <v>5.2200303490136584</v>
      </c>
      <c r="AN44" s="28">
        <f t="shared" si="17"/>
        <v>0.87692307692307681</v>
      </c>
      <c r="AO44" s="28">
        <f t="shared" si="18"/>
        <v>0.98863187676280229</v>
      </c>
      <c r="AP44" s="28">
        <f t="shared" si="19"/>
        <v>1.4950166744340305</v>
      </c>
      <c r="AQ44" s="28">
        <f t="shared" si="20"/>
        <v>2.9438543247344469</v>
      </c>
      <c r="AR44" s="28"/>
      <c r="AS44" s="28">
        <v>9.6192674230307311</v>
      </c>
      <c r="AT44" s="28">
        <v>20.410062800672147</v>
      </c>
      <c r="AU44" s="28">
        <v>69.970669776297115</v>
      </c>
      <c r="AW44" s="28">
        <v>5.7515405330488418</v>
      </c>
      <c r="AX44" s="28">
        <v>52.41168275156253</v>
      </c>
      <c r="AY44" s="28">
        <v>41.836776715388631</v>
      </c>
      <c r="BA44" s="28"/>
      <c r="BB44" s="28"/>
    </row>
    <row r="45" spans="1:54" s="27" customFormat="1" ht="12" x14ac:dyDescent="0.25">
      <c r="A45" s="20" t="s">
        <v>28</v>
      </c>
      <c r="B45" s="20" t="s">
        <v>89</v>
      </c>
      <c r="C45" s="20">
        <v>203</v>
      </c>
      <c r="D45" s="21" t="s">
        <v>90</v>
      </c>
      <c r="E45" s="22">
        <v>75.493096646942789</v>
      </c>
      <c r="F45" s="22">
        <v>0.32544378698224852</v>
      </c>
      <c r="G45" s="22">
        <v>11.548323471400394</v>
      </c>
      <c r="H45" s="22"/>
      <c r="I45" s="22">
        <v>2.1794871794871793</v>
      </c>
      <c r="J45" s="22">
        <v>0.13806706114398423</v>
      </c>
      <c r="K45" s="22">
        <v>0.31558185404339251</v>
      </c>
      <c r="L45" s="22">
        <v>2.2781065088757395</v>
      </c>
      <c r="M45" s="22">
        <v>4.4280078895463513</v>
      </c>
      <c r="N45" s="22">
        <v>0.91715976331360949</v>
      </c>
      <c r="O45" s="22"/>
      <c r="P45" s="22"/>
      <c r="Q45" s="22">
        <v>0.18737672583826429</v>
      </c>
      <c r="R45" s="23"/>
      <c r="S45" s="37"/>
      <c r="T45" s="36"/>
      <c r="U45" s="22">
        <f t="shared" si="0"/>
        <v>97.810650887573942</v>
      </c>
      <c r="V45" s="22">
        <f t="shared" si="2"/>
        <v>97.810650887573942</v>
      </c>
      <c r="W45" s="25"/>
      <c r="X45" s="25"/>
      <c r="Y45" s="26">
        <f t="shared" si="3"/>
        <v>77.331043539751477</v>
      </c>
      <c r="Z45" s="26">
        <f t="shared" si="4"/>
        <v>0.33336700676836051</v>
      </c>
      <c r="AA45" s="26">
        <f t="shared" si="5"/>
        <v>11.829477725022731</v>
      </c>
      <c r="AB45" s="26">
        <f t="shared" si="6"/>
        <v>2.2325487422972015</v>
      </c>
      <c r="AC45" s="26">
        <f t="shared" si="7"/>
        <v>0.1414284271138499</v>
      </c>
      <c r="AD45" s="26">
        <f t="shared" si="8"/>
        <v>0.32326497626022832</v>
      </c>
      <c r="AE45" s="26">
        <f t="shared" si="9"/>
        <v>2.3335690473785231</v>
      </c>
      <c r="AF45" s="26">
        <f t="shared" si="10"/>
        <v>4.5358116981513295</v>
      </c>
      <c r="AG45" s="26">
        <f t="shared" si="11"/>
        <v>0.93948883725628862</v>
      </c>
      <c r="AH45" s="26">
        <f t="shared" si="12"/>
        <v>0</v>
      </c>
      <c r="AI45" s="26">
        <f t="shared" si="13"/>
        <v>99.999999999999986</v>
      </c>
      <c r="AK45" s="28">
        <f t="shared" si="14"/>
        <v>77.331043539751477</v>
      </c>
      <c r="AL45" s="28">
        <f t="shared" si="15"/>
        <v>0.93948883725628862</v>
      </c>
      <c r="AM45" s="28">
        <f t="shared" si="16"/>
        <v>5.4753005354076176</v>
      </c>
      <c r="AN45" s="28">
        <f t="shared" si="17"/>
        <v>0.87351778656126489</v>
      </c>
      <c r="AO45" s="28">
        <f t="shared" si="18"/>
        <v>0.92999022186315772</v>
      </c>
      <c r="AP45" s="28">
        <f t="shared" si="19"/>
        <v>1.3954297549397809</v>
      </c>
      <c r="AQ45" s="28">
        <f t="shared" si="20"/>
        <v>3.1417314880290945</v>
      </c>
      <c r="AR45" s="28"/>
      <c r="AS45" s="28">
        <v>9.6112414520208862</v>
      </c>
      <c r="AT45" s="28">
        <v>20.036338026995146</v>
      </c>
      <c r="AU45" s="28">
        <v>70.352420520983969</v>
      </c>
      <c r="AW45" s="28">
        <v>5.9896971339124514</v>
      </c>
      <c r="AX45" s="28">
        <v>50.166883297251438</v>
      </c>
      <c r="AY45" s="28">
        <v>43.843419568836104</v>
      </c>
      <c r="BA45" s="28"/>
      <c r="BB45" s="28"/>
    </row>
    <row r="46" spans="1:54" s="27" customFormat="1" ht="12" x14ac:dyDescent="0.25">
      <c r="A46" s="20" t="s">
        <v>28</v>
      </c>
      <c r="B46" s="20" t="s">
        <v>89</v>
      </c>
      <c r="C46" s="20">
        <v>204</v>
      </c>
      <c r="D46" s="21" t="s">
        <v>90</v>
      </c>
      <c r="E46" s="22">
        <v>74.053254437869825</v>
      </c>
      <c r="F46" s="22">
        <v>0.27613412228796846</v>
      </c>
      <c r="G46" s="22">
        <v>11.31163708086785</v>
      </c>
      <c r="H46" s="22"/>
      <c r="I46" s="22">
        <v>1.942800788954635</v>
      </c>
      <c r="J46" s="22">
        <v>0</v>
      </c>
      <c r="K46" s="22">
        <v>0.27613412228796846</v>
      </c>
      <c r="L46" s="22">
        <v>2.1794871794871793</v>
      </c>
      <c r="M46" s="22">
        <v>4.2307692307692308</v>
      </c>
      <c r="N46" s="22">
        <v>0.81854043392504916</v>
      </c>
      <c r="O46" s="22"/>
      <c r="P46" s="22"/>
      <c r="Q46" s="22">
        <v>0.19723865877712032</v>
      </c>
      <c r="R46" s="23"/>
      <c r="S46" s="37"/>
      <c r="T46" s="36"/>
      <c r="U46" s="22">
        <f t="shared" si="0"/>
        <v>95.285996055226846</v>
      </c>
      <c r="V46" s="22">
        <f t="shared" si="2"/>
        <v>95.285996055226846</v>
      </c>
      <c r="W46" s="25"/>
      <c r="X46" s="25"/>
      <c r="Y46" s="26">
        <f t="shared" si="3"/>
        <v>77.878033602986918</v>
      </c>
      <c r="Z46" s="26">
        <f t="shared" si="4"/>
        <v>0.29039618336444717</v>
      </c>
      <c r="AA46" s="26">
        <f t="shared" si="5"/>
        <v>11.895872225679316</v>
      </c>
      <c r="AB46" s="26">
        <f t="shared" si="6"/>
        <v>2.043144575814146</v>
      </c>
      <c r="AC46" s="26">
        <f t="shared" si="7"/>
        <v>0</v>
      </c>
      <c r="AD46" s="26">
        <f t="shared" si="8"/>
        <v>0.29039618336444717</v>
      </c>
      <c r="AE46" s="26">
        <f t="shared" si="9"/>
        <v>2.2920555901265289</v>
      </c>
      <c r="AF46" s="26">
        <f t="shared" si="10"/>
        <v>4.4492843808338511</v>
      </c>
      <c r="AG46" s="26">
        <f t="shared" si="11"/>
        <v>0.86081725783032537</v>
      </c>
      <c r="AH46" s="26">
        <f t="shared" si="12"/>
        <v>0</v>
      </c>
      <c r="AI46" s="26">
        <f t="shared" si="13"/>
        <v>99.999999999999957</v>
      </c>
      <c r="AK46" s="28">
        <f t="shared" si="14"/>
        <v>77.878033602986918</v>
      </c>
      <c r="AL46" s="28">
        <f t="shared" si="15"/>
        <v>0.86081725783032537</v>
      </c>
      <c r="AM46" s="28">
        <f t="shared" si="16"/>
        <v>5.3101016386641762</v>
      </c>
      <c r="AN46" s="28">
        <f t="shared" si="17"/>
        <v>0.87555555555555564</v>
      </c>
      <c r="AO46" s="28">
        <f t="shared" si="18"/>
        <v>0.95802685832398515</v>
      </c>
      <c r="AP46" s="28">
        <f t="shared" si="19"/>
        <v>1.4419536439233538</v>
      </c>
      <c r="AQ46" s="28">
        <f t="shared" si="20"/>
        <v>3.0180460485376472</v>
      </c>
      <c r="AR46" s="28"/>
      <c r="AS46" s="28">
        <v>9.0325241832908851</v>
      </c>
      <c r="AT46" s="28">
        <v>20.185204107539242</v>
      </c>
      <c r="AU46" s="28">
        <v>70.782271709169876</v>
      </c>
      <c r="AW46" s="28">
        <v>5.4431067208475978</v>
      </c>
      <c r="AX46" s="28">
        <v>51.902652776839886</v>
      </c>
      <c r="AY46" s="28">
        <v>42.654240502312518</v>
      </c>
      <c r="BA46" s="28"/>
      <c r="BB46" s="28"/>
    </row>
    <row r="47" spans="1:54" s="27" customFormat="1" ht="12" x14ac:dyDescent="0.25">
      <c r="A47" s="20" t="s">
        <v>28</v>
      </c>
      <c r="B47" s="20" t="s">
        <v>91</v>
      </c>
      <c r="C47" s="20">
        <v>226</v>
      </c>
      <c r="D47" s="21" t="s">
        <v>76</v>
      </c>
      <c r="E47" s="22">
        <v>73.441814595660745</v>
      </c>
      <c r="F47" s="22">
        <v>0.32544378698224852</v>
      </c>
      <c r="G47" s="22">
        <v>11.351084812623274</v>
      </c>
      <c r="H47" s="22"/>
      <c r="I47" s="22">
        <v>1.8145956607495068</v>
      </c>
      <c r="J47" s="22">
        <v>0</v>
      </c>
      <c r="K47" s="22">
        <v>0.34516765285996048</v>
      </c>
      <c r="L47" s="22">
        <v>2.2090729783037477</v>
      </c>
      <c r="M47" s="22">
        <v>4.112426035502958</v>
      </c>
      <c r="N47" s="22">
        <v>0.96646942800788949</v>
      </c>
      <c r="O47" s="22"/>
      <c r="P47" s="22"/>
      <c r="Q47" s="22">
        <v>0.15779092702169625</v>
      </c>
      <c r="R47" s="23"/>
      <c r="S47" s="36">
        <v>6.2023677179903327</v>
      </c>
      <c r="T47" s="36"/>
      <c r="U47" s="22">
        <f t="shared" si="0"/>
        <v>94.723865877712015</v>
      </c>
      <c r="V47" s="22">
        <f t="shared" si="2"/>
        <v>100.92623359570234</v>
      </c>
      <c r="W47" s="25"/>
      <c r="X47" s="25"/>
      <c r="Y47" s="26">
        <f t="shared" si="3"/>
        <v>77.661904265304003</v>
      </c>
      <c r="Z47" s="26">
        <f t="shared" si="4"/>
        <v>0.3441443320471374</v>
      </c>
      <c r="AA47" s="26">
        <f t="shared" si="5"/>
        <v>12.003337157159246</v>
      </c>
      <c r="AB47" s="26">
        <f t="shared" si="6"/>
        <v>1.918865366565857</v>
      </c>
      <c r="AC47" s="26">
        <f t="shared" si="7"/>
        <v>0</v>
      </c>
      <c r="AD47" s="26">
        <f t="shared" si="8"/>
        <v>0.36500156429241842</v>
      </c>
      <c r="AE47" s="26">
        <f t="shared" si="9"/>
        <v>2.3360100114714784</v>
      </c>
      <c r="AF47" s="26">
        <f t="shared" si="10"/>
        <v>4.3487329231410996</v>
      </c>
      <c r="AG47" s="26">
        <f t="shared" si="11"/>
        <v>1.0220043800187717</v>
      </c>
      <c r="AH47" s="26">
        <f t="shared" si="12"/>
        <v>0</v>
      </c>
      <c r="AI47" s="26">
        <f t="shared" si="13"/>
        <v>100</v>
      </c>
      <c r="AK47" s="28">
        <f t="shared" si="14"/>
        <v>77.661904265304003</v>
      </c>
      <c r="AL47" s="28">
        <f t="shared" si="15"/>
        <v>1.0220043800187717</v>
      </c>
      <c r="AM47" s="28">
        <f t="shared" si="16"/>
        <v>5.3707373031598715</v>
      </c>
      <c r="AN47" s="28">
        <f t="shared" si="17"/>
        <v>0.84018264840182644</v>
      </c>
      <c r="AO47" s="28">
        <f t="shared" si="18"/>
        <v>0.9598024643882237</v>
      </c>
      <c r="AP47" s="28">
        <f t="shared" si="19"/>
        <v>1.4533802952052772</v>
      </c>
      <c r="AQ47" s="28">
        <f t="shared" si="20"/>
        <v>3.0347272916883932</v>
      </c>
      <c r="AR47" s="28"/>
      <c r="AS47" s="28">
        <v>10.6727560161602</v>
      </c>
      <c r="AT47" s="28">
        <v>20.474266643246093</v>
      </c>
      <c r="AU47" s="28">
        <v>68.852977340593711</v>
      </c>
      <c r="AW47" s="28">
        <v>6.4837751076269976</v>
      </c>
      <c r="AX47" s="28">
        <v>51.687551971246783</v>
      </c>
      <c r="AY47" s="28">
        <v>41.828672921126234</v>
      </c>
      <c r="BA47" s="28"/>
      <c r="BB47" s="28"/>
    </row>
    <row r="48" spans="1:54" s="27" customFormat="1" ht="12" x14ac:dyDescent="0.25">
      <c r="A48" s="20" t="s">
        <v>28</v>
      </c>
      <c r="B48" s="20" t="s">
        <v>91</v>
      </c>
      <c r="C48" s="20">
        <v>227</v>
      </c>
      <c r="D48" s="21" t="s">
        <v>76</v>
      </c>
      <c r="E48" s="22">
        <v>73.609467455621299</v>
      </c>
      <c r="F48" s="22">
        <v>0.29585798816568043</v>
      </c>
      <c r="G48" s="22">
        <v>11.331360946745562</v>
      </c>
      <c r="H48" s="22"/>
      <c r="I48" s="22">
        <v>1.7850098619329389</v>
      </c>
      <c r="J48" s="22">
        <v>0</v>
      </c>
      <c r="K48" s="22">
        <v>0.27613412228796846</v>
      </c>
      <c r="L48" s="22">
        <v>2.1203155818540433</v>
      </c>
      <c r="M48" s="22">
        <v>4.003944773175542</v>
      </c>
      <c r="N48" s="22">
        <v>0.96646942800788949</v>
      </c>
      <c r="O48" s="22"/>
      <c r="P48" s="22"/>
      <c r="Q48" s="22">
        <v>9.8619329388560162E-2</v>
      </c>
      <c r="R48" s="23"/>
      <c r="S48" s="36">
        <v>5.6973776738350388</v>
      </c>
      <c r="T48" s="36"/>
      <c r="U48" s="22">
        <f t="shared" si="0"/>
        <v>94.487179487179475</v>
      </c>
      <c r="V48" s="22">
        <f t="shared" si="2"/>
        <v>100.18455716101451</v>
      </c>
      <c r="W48" s="25"/>
      <c r="X48" s="25"/>
      <c r="Y48" s="26">
        <f t="shared" si="3"/>
        <v>77.98558144394525</v>
      </c>
      <c r="Z48" s="26">
        <f t="shared" si="4"/>
        <v>0.31344687075540695</v>
      </c>
      <c r="AA48" s="26">
        <f t="shared" si="5"/>
        <v>12.005015149932088</v>
      </c>
      <c r="AB48" s="26">
        <f t="shared" si="6"/>
        <v>1.8911294535576222</v>
      </c>
      <c r="AC48" s="26">
        <f t="shared" si="7"/>
        <v>0</v>
      </c>
      <c r="AD48" s="26">
        <f t="shared" si="8"/>
        <v>0.29255041270504656</v>
      </c>
      <c r="AE48" s="26">
        <f t="shared" si="9"/>
        <v>2.2463692404137499</v>
      </c>
      <c r="AF48" s="26">
        <f t="shared" si="10"/>
        <v>4.2419809842231739</v>
      </c>
      <c r="AG48" s="26">
        <f t="shared" si="11"/>
        <v>1.0239264444676628</v>
      </c>
      <c r="AH48" s="26">
        <f t="shared" si="12"/>
        <v>0</v>
      </c>
      <c r="AI48" s="26">
        <f t="shared" si="13"/>
        <v>100.00000000000001</v>
      </c>
      <c r="AK48" s="28">
        <f t="shared" si="14"/>
        <v>77.98558144394525</v>
      </c>
      <c r="AL48" s="28">
        <f t="shared" si="15"/>
        <v>1.0239264444676628</v>
      </c>
      <c r="AM48" s="28">
        <f t="shared" si="16"/>
        <v>5.2659074286908369</v>
      </c>
      <c r="AN48" s="28">
        <f t="shared" si="17"/>
        <v>0.86602870813397126</v>
      </c>
      <c r="AO48" s="28">
        <f t="shared" si="18"/>
        <v>0.98647825844146708</v>
      </c>
      <c r="AP48" s="28">
        <f t="shared" si="19"/>
        <v>1.4847756395011291</v>
      </c>
      <c r="AQ48" s="28">
        <f t="shared" si="20"/>
        <v>3.0195381882770871</v>
      </c>
      <c r="AR48" s="28"/>
      <c r="AS48" s="28">
        <v>10.96203224923082</v>
      </c>
      <c r="AT48" s="28">
        <v>20.184281318964548</v>
      </c>
      <c r="AU48" s="28">
        <v>68.853686431804633</v>
      </c>
      <c r="AW48" s="28">
        <v>6.462219033854125</v>
      </c>
      <c r="AX48" s="28">
        <v>52.947898278850154</v>
      </c>
      <c r="AY48" s="28">
        <v>40.589882687295727</v>
      </c>
      <c r="BA48" s="28"/>
      <c r="BB48" s="28"/>
    </row>
    <row r="49" spans="1:54" s="27" customFormat="1" ht="12" x14ac:dyDescent="0.25">
      <c r="A49" s="20" t="s">
        <v>28</v>
      </c>
      <c r="B49" s="20" t="s">
        <v>91</v>
      </c>
      <c r="C49" s="20">
        <v>230</v>
      </c>
      <c r="D49" s="21" t="s">
        <v>76</v>
      </c>
      <c r="E49" s="22">
        <v>73.865877712031562</v>
      </c>
      <c r="F49" s="22">
        <v>0.27613412228796846</v>
      </c>
      <c r="G49" s="22">
        <v>11.439842209072976</v>
      </c>
      <c r="H49" s="22"/>
      <c r="I49" s="22">
        <v>1.9822485207100589</v>
      </c>
      <c r="J49" s="22">
        <v>0</v>
      </c>
      <c r="K49" s="22">
        <v>0.34516765285996048</v>
      </c>
      <c r="L49" s="22">
        <v>2.2090729783037477</v>
      </c>
      <c r="M49" s="22">
        <v>4.0631163708086779</v>
      </c>
      <c r="N49" s="22">
        <v>0.92702169625246533</v>
      </c>
      <c r="O49" s="22"/>
      <c r="P49" s="22"/>
      <c r="Q49" s="22">
        <v>0.16765285996055226</v>
      </c>
      <c r="R49" s="23"/>
      <c r="S49" s="37"/>
      <c r="T49" s="36"/>
      <c r="U49" s="22">
        <f t="shared" si="0"/>
        <v>95.276134122287971</v>
      </c>
      <c r="V49" s="22">
        <f t="shared" si="2"/>
        <v>95.276134122287971</v>
      </c>
      <c r="W49" s="25"/>
      <c r="X49" s="25"/>
      <c r="Y49" s="26">
        <f t="shared" si="3"/>
        <v>77.664869348817916</v>
      </c>
      <c r="Z49" s="26">
        <f t="shared" si="4"/>
        <v>0.29033596018249691</v>
      </c>
      <c r="AA49" s="26">
        <f t="shared" si="5"/>
        <v>12.028204064703441</v>
      </c>
      <c r="AB49" s="26">
        <f t="shared" si="6"/>
        <v>2.0841974284529239</v>
      </c>
      <c r="AC49" s="26">
        <f t="shared" si="7"/>
        <v>0</v>
      </c>
      <c r="AD49" s="26">
        <f t="shared" si="8"/>
        <v>0.36291995022812107</v>
      </c>
      <c r="AE49" s="26">
        <f t="shared" si="9"/>
        <v>2.3226876814599753</v>
      </c>
      <c r="AF49" s="26">
        <f t="shared" si="10"/>
        <v>4.2720862712567396</v>
      </c>
      <c r="AG49" s="26">
        <f t="shared" si="11"/>
        <v>0.97469929489838236</v>
      </c>
      <c r="AH49" s="26">
        <f t="shared" si="12"/>
        <v>0</v>
      </c>
      <c r="AI49" s="26">
        <f t="shared" si="13"/>
        <v>100.00000000000001</v>
      </c>
      <c r="AK49" s="28">
        <f t="shared" si="14"/>
        <v>77.664869348817916</v>
      </c>
      <c r="AL49" s="28">
        <f t="shared" si="15"/>
        <v>0.97469929489838236</v>
      </c>
      <c r="AM49" s="28">
        <f t="shared" si="16"/>
        <v>5.2467855661551219</v>
      </c>
      <c r="AN49" s="28">
        <f t="shared" si="17"/>
        <v>0.85169491525423724</v>
      </c>
      <c r="AO49" s="28">
        <f t="shared" si="18"/>
        <v>0.97754044326130973</v>
      </c>
      <c r="AP49" s="28">
        <f t="shared" si="19"/>
        <v>1.4883368256126512</v>
      </c>
      <c r="AQ49" s="28">
        <f t="shared" si="20"/>
        <v>2.9240978846951466</v>
      </c>
      <c r="AR49" s="28"/>
      <c r="AS49" s="28">
        <v>10.36789297658863</v>
      </c>
      <c r="AT49" s="28">
        <v>20.73578595317726</v>
      </c>
      <c r="AU49" s="28">
        <v>68.896321070234123</v>
      </c>
      <c r="AW49" s="28">
        <v>6.2108430969066832</v>
      </c>
      <c r="AX49" s="28">
        <v>52.517102775261812</v>
      </c>
      <c r="AY49" s="28">
        <v>41.272054127831503</v>
      </c>
      <c r="BA49" s="28"/>
      <c r="BB49" s="28"/>
    </row>
    <row r="50" spans="1:54" s="27" customFormat="1" ht="12" x14ac:dyDescent="0.25">
      <c r="A50" s="20" t="s">
        <v>28</v>
      </c>
      <c r="B50" s="20" t="s">
        <v>91</v>
      </c>
      <c r="C50" s="20">
        <v>231</v>
      </c>
      <c r="D50" s="21" t="s">
        <v>76</v>
      </c>
      <c r="E50" s="22">
        <v>74.309664694280073</v>
      </c>
      <c r="F50" s="22">
        <v>0.27613412228796846</v>
      </c>
      <c r="G50" s="22">
        <v>11.400394477317555</v>
      </c>
      <c r="H50" s="22"/>
      <c r="I50" s="22">
        <v>1.932938856015779</v>
      </c>
      <c r="J50" s="22">
        <v>0</v>
      </c>
      <c r="K50" s="22">
        <v>0.32544378698224852</v>
      </c>
      <c r="L50" s="22">
        <v>2.1893491124260356</v>
      </c>
      <c r="M50" s="22">
        <v>4.0138067061143987</v>
      </c>
      <c r="N50" s="22">
        <v>0.96646942800788949</v>
      </c>
      <c r="O50" s="22"/>
      <c r="P50" s="22"/>
      <c r="Q50" s="22">
        <v>0.16765285996055226</v>
      </c>
      <c r="R50" s="23"/>
      <c r="S50" s="37"/>
      <c r="T50" s="36"/>
      <c r="U50" s="22">
        <f t="shared" si="0"/>
        <v>95.581854043392497</v>
      </c>
      <c r="V50" s="22">
        <f t="shared" si="2"/>
        <v>95.581854043392497</v>
      </c>
      <c r="W50" s="25"/>
      <c r="X50" s="25"/>
      <c r="Y50" s="26">
        <f t="shared" si="3"/>
        <v>77.881136950904377</v>
      </c>
      <c r="Z50" s="26">
        <f t="shared" si="4"/>
        <v>0.289405684754522</v>
      </c>
      <c r="AA50" s="26">
        <f t="shared" si="5"/>
        <v>11.948320413436692</v>
      </c>
      <c r="AB50" s="26">
        <f t="shared" si="6"/>
        <v>2.0258397932816536</v>
      </c>
      <c r="AC50" s="26">
        <f t="shared" si="7"/>
        <v>0</v>
      </c>
      <c r="AD50" s="26">
        <f t="shared" si="8"/>
        <v>0.34108527131782945</v>
      </c>
      <c r="AE50" s="26">
        <f t="shared" si="9"/>
        <v>2.2945736434108528</v>
      </c>
      <c r="AF50" s="26">
        <f t="shared" si="10"/>
        <v>4.20671834625323</v>
      </c>
      <c r="AG50" s="26">
        <f t="shared" si="11"/>
        <v>1.0129198966408268</v>
      </c>
      <c r="AH50" s="26">
        <f t="shared" si="12"/>
        <v>0</v>
      </c>
      <c r="AI50" s="26">
        <f t="shared" si="13"/>
        <v>99.999999999999972</v>
      </c>
      <c r="AK50" s="28">
        <f t="shared" si="14"/>
        <v>77.881136950904377</v>
      </c>
      <c r="AL50" s="28">
        <f t="shared" si="15"/>
        <v>1.0129198966408268</v>
      </c>
      <c r="AM50" s="28">
        <f t="shared" si="16"/>
        <v>5.2196382428940566</v>
      </c>
      <c r="AN50" s="28">
        <f t="shared" si="17"/>
        <v>0.8558951965065501</v>
      </c>
      <c r="AO50" s="28">
        <f t="shared" si="18"/>
        <v>0.98039129117373136</v>
      </c>
      <c r="AP50" s="28">
        <f t="shared" si="19"/>
        <v>1.4906529755057945</v>
      </c>
      <c r="AQ50" s="28">
        <f t="shared" si="20"/>
        <v>2.9250645994832039</v>
      </c>
      <c r="AR50" s="28"/>
      <c r="AS50" s="28">
        <v>10.872146451381191</v>
      </c>
      <c r="AT50" s="28">
        <v>20.670549576113583</v>
      </c>
      <c r="AU50" s="28">
        <v>68.457303972505215</v>
      </c>
      <c r="AW50" s="28">
        <v>6.4319561832940755</v>
      </c>
      <c r="AX50" s="28">
        <v>53.068738408466167</v>
      </c>
      <c r="AY50" s="28">
        <v>40.499305408239756</v>
      </c>
      <c r="BA50" s="28"/>
      <c r="BB50" s="28"/>
    </row>
    <row r="51" spans="1:54" s="27" customFormat="1" ht="12" x14ac:dyDescent="0.25">
      <c r="A51" s="20" t="s">
        <v>28</v>
      </c>
      <c r="B51" s="20" t="s">
        <v>91</v>
      </c>
      <c r="C51" s="20">
        <v>232</v>
      </c>
      <c r="D51" s="21" t="s">
        <v>76</v>
      </c>
      <c r="E51" s="22">
        <v>75.276134122287957</v>
      </c>
      <c r="F51" s="22">
        <v>0.27613412228796846</v>
      </c>
      <c r="G51" s="22">
        <v>11.499013806706113</v>
      </c>
      <c r="H51" s="22"/>
      <c r="I51" s="22">
        <v>1.8540433925049307</v>
      </c>
      <c r="J51" s="22">
        <v>0</v>
      </c>
      <c r="K51" s="22">
        <v>0.32544378698224852</v>
      </c>
      <c r="L51" s="22">
        <v>2.2781065088757395</v>
      </c>
      <c r="M51" s="22">
        <v>4.2702169625246542</v>
      </c>
      <c r="N51" s="22">
        <v>0.97633136094674544</v>
      </c>
      <c r="O51" s="22"/>
      <c r="P51" s="22"/>
      <c r="Q51" s="22">
        <v>0.17751479289940827</v>
      </c>
      <c r="R51" s="23"/>
      <c r="S51" s="37"/>
      <c r="T51" s="36"/>
      <c r="U51" s="22">
        <f t="shared" si="0"/>
        <v>96.932938856015767</v>
      </c>
      <c r="V51" s="22">
        <f t="shared" si="2"/>
        <v>96.932938856015767</v>
      </c>
      <c r="W51" s="25"/>
      <c r="X51" s="25"/>
      <c r="Y51" s="26">
        <f t="shared" si="3"/>
        <v>77.800428090918345</v>
      </c>
      <c r="Z51" s="26">
        <f t="shared" si="4"/>
        <v>0.28539394557129755</v>
      </c>
      <c r="AA51" s="26">
        <f t="shared" si="5"/>
        <v>11.884619304861889</v>
      </c>
      <c r="AB51" s="26">
        <f t="shared" si="6"/>
        <v>1.9162164916929976</v>
      </c>
      <c r="AC51" s="26">
        <f t="shared" si="7"/>
        <v>0</v>
      </c>
      <c r="AD51" s="26">
        <f t="shared" si="8"/>
        <v>0.3363571501376007</v>
      </c>
      <c r="AE51" s="26">
        <f t="shared" si="9"/>
        <v>2.3545000509632046</v>
      </c>
      <c r="AF51" s="26">
        <f t="shared" si="10"/>
        <v>4.4134135154418503</v>
      </c>
      <c r="AG51" s="26">
        <f t="shared" si="11"/>
        <v>1.0090714504128018</v>
      </c>
      <c r="AH51" s="26">
        <f t="shared" si="12"/>
        <v>0</v>
      </c>
      <c r="AI51" s="26">
        <f t="shared" si="13"/>
        <v>99.999999999999986</v>
      </c>
      <c r="AK51" s="28">
        <f t="shared" si="14"/>
        <v>77.800428090918345</v>
      </c>
      <c r="AL51" s="28">
        <f t="shared" si="15"/>
        <v>1.0090714504128018</v>
      </c>
      <c r="AM51" s="28">
        <f t="shared" si="16"/>
        <v>5.4224849658546521</v>
      </c>
      <c r="AN51" s="28">
        <f t="shared" si="17"/>
        <v>0.85067873303167418</v>
      </c>
      <c r="AO51" s="28">
        <f t="shared" si="18"/>
        <v>0.94083033411053019</v>
      </c>
      <c r="AP51" s="28">
        <f t="shared" si="19"/>
        <v>1.42308662171857</v>
      </c>
      <c r="AQ51" s="28">
        <f t="shared" si="20"/>
        <v>3.0679849148914475</v>
      </c>
      <c r="AR51" s="28"/>
      <c r="AS51" s="28">
        <v>10.42809026465229</v>
      </c>
      <c r="AT51" s="28">
        <v>20.421676768277404</v>
      </c>
      <c r="AU51" s="28">
        <v>69.150232967070309</v>
      </c>
      <c r="AW51" s="28">
        <v>6.3851709427043115</v>
      </c>
      <c r="AX51" s="28">
        <v>51.27380140823233</v>
      </c>
      <c r="AY51" s="28">
        <v>42.341027649063356</v>
      </c>
      <c r="BA51" s="28"/>
      <c r="BB51" s="28"/>
    </row>
    <row r="52" spans="1:54" s="27" customFormat="1" ht="12" x14ac:dyDescent="0.25">
      <c r="A52" s="20" t="s">
        <v>28</v>
      </c>
      <c r="B52" s="20" t="s">
        <v>91</v>
      </c>
      <c r="C52" s="20">
        <v>241</v>
      </c>
      <c r="D52" s="21" t="s">
        <v>76</v>
      </c>
      <c r="E52" s="22">
        <v>76.35108481262327</v>
      </c>
      <c r="F52" s="22">
        <v>0.27613412228796846</v>
      </c>
      <c r="G52" s="22">
        <v>11.607495069033529</v>
      </c>
      <c r="H52" s="22"/>
      <c r="I52" s="22">
        <v>1.9132149901380668</v>
      </c>
      <c r="J52" s="22">
        <v>0</v>
      </c>
      <c r="K52" s="22">
        <v>0.27613412228796846</v>
      </c>
      <c r="L52" s="22">
        <v>2.1499013806706113</v>
      </c>
      <c r="M52" s="22">
        <v>4.3688362919132144</v>
      </c>
      <c r="N52" s="22">
        <v>0.98619329388560151</v>
      </c>
      <c r="O52" s="22"/>
      <c r="P52" s="22"/>
      <c r="Q52" s="22">
        <v>0.15779092702169625</v>
      </c>
      <c r="R52" s="23"/>
      <c r="S52" s="37"/>
      <c r="T52" s="36"/>
      <c r="U52" s="22">
        <f t="shared" si="0"/>
        <v>98.086785009861941</v>
      </c>
      <c r="V52" s="22">
        <f t="shared" si="2"/>
        <v>98.086785009861941</v>
      </c>
      <c r="W52" s="25"/>
      <c r="X52" s="25"/>
      <c r="Y52" s="26">
        <f t="shared" si="3"/>
        <v>77.965760322255775</v>
      </c>
      <c r="Z52" s="26">
        <f t="shared" si="4"/>
        <v>0.28197381671701915</v>
      </c>
      <c r="AA52" s="26">
        <f t="shared" si="5"/>
        <v>11.85297079556898</v>
      </c>
      <c r="AB52" s="26">
        <f t="shared" si="6"/>
        <v>1.953675730110775</v>
      </c>
      <c r="AC52" s="26">
        <f t="shared" si="7"/>
        <v>0</v>
      </c>
      <c r="AD52" s="26">
        <f t="shared" si="8"/>
        <v>0.28197381671701915</v>
      </c>
      <c r="AE52" s="26">
        <f t="shared" si="9"/>
        <v>2.1953675730110773</v>
      </c>
      <c r="AF52" s="26">
        <f t="shared" si="10"/>
        <v>4.4612286002014088</v>
      </c>
      <c r="AG52" s="26">
        <f t="shared" si="11"/>
        <v>1.0070493454179252</v>
      </c>
      <c r="AH52" s="26">
        <f t="shared" si="12"/>
        <v>0</v>
      </c>
      <c r="AI52" s="26">
        <f t="shared" si="13"/>
        <v>99.999999999999972</v>
      </c>
      <c r="AK52" s="28">
        <f t="shared" si="14"/>
        <v>77.965760322255775</v>
      </c>
      <c r="AL52" s="28">
        <f t="shared" si="15"/>
        <v>1.0070493454179252</v>
      </c>
      <c r="AM52" s="28">
        <f t="shared" si="16"/>
        <v>5.4682779456193344</v>
      </c>
      <c r="AN52" s="28">
        <f t="shared" si="17"/>
        <v>0.87387387387387383</v>
      </c>
      <c r="AO52" s="28">
        <f t="shared" si="18"/>
        <v>0.95440780140274739</v>
      </c>
      <c r="AP52" s="28">
        <f t="shared" si="19"/>
        <v>1.4064210912142832</v>
      </c>
      <c r="AQ52" s="28">
        <f t="shared" si="20"/>
        <v>3.2729103726082571</v>
      </c>
      <c r="AR52" s="28"/>
      <c r="AS52" s="28">
        <v>10.47548820240381</v>
      </c>
      <c r="AT52" s="28">
        <v>19.166402164612403</v>
      </c>
      <c r="AU52" s="28">
        <v>70.358109632983783</v>
      </c>
      <c r="AW52" s="28">
        <v>6.3219173737699945</v>
      </c>
      <c r="AX52" s="28">
        <v>51.217230484531598</v>
      </c>
      <c r="AY52" s="28">
        <v>42.46085214169841</v>
      </c>
      <c r="BA52" s="28"/>
      <c r="BB52" s="28"/>
    </row>
    <row r="53" spans="1:54" s="27" customFormat="1" ht="12" x14ac:dyDescent="0.25">
      <c r="A53" s="20" t="s">
        <v>28</v>
      </c>
      <c r="B53" s="20" t="s">
        <v>92</v>
      </c>
      <c r="C53" s="151">
        <v>299300301</v>
      </c>
      <c r="D53" s="21" t="s">
        <v>80</v>
      </c>
      <c r="E53" s="22">
        <v>74.572691876196131</v>
      </c>
      <c r="F53" s="22">
        <v>0.34976572295915004</v>
      </c>
      <c r="G53" s="22">
        <v>11.307991816801954</v>
      </c>
      <c r="H53" s="22"/>
      <c r="I53" s="22">
        <v>2.1117930442816601</v>
      </c>
      <c r="J53" s="22">
        <v>0</v>
      </c>
      <c r="K53" s="22">
        <v>0.33656701643238968</v>
      </c>
      <c r="L53" s="22">
        <v>2.3295717019732067</v>
      </c>
      <c r="M53" s="22">
        <v>3.7979278030752988</v>
      </c>
      <c r="N53" s="22">
        <v>0.84141754108097411</v>
      </c>
      <c r="O53" s="22"/>
      <c r="P53" s="22"/>
      <c r="Q53" s="22">
        <v>0.13858641853098397</v>
      </c>
      <c r="R53" s="23"/>
      <c r="S53" s="24"/>
      <c r="T53" s="23"/>
      <c r="U53" s="22">
        <f t="shared" si="0"/>
        <v>95.78631294133173</v>
      </c>
      <c r="V53" s="22">
        <f t="shared" si="2"/>
        <v>95.78631294133173</v>
      </c>
      <c r="W53" s="25"/>
      <c r="X53" s="25"/>
      <c r="Y53" s="26">
        <f t="shared" si="3"/>
        <v>77.965984751785285</v>
      </c>
      <c r="Z53" s="26">
        <f t="shared" si="4"/>
        <v>0.36568116741987794</v>
      </c>
      <c r="AA53" s="26">
        <f t="shared" si="5"/>
        <v>11.822541139131333</v>
      </c>
      <c r="AB53" s="26">
        <f t="shared" si="6"/>
        <v>2.2078862938558661</v>
      </c>
      <c r="AC53" s="26">
        <f t="shared" si="7"/>
        <v>0</v>
      </c>
      <c r="AD53" s="26">
        <f t="shared" si="8"/>
        <v>0.35188187808327875</v>
      </c>
      <c r="AE53" s="26">
        <f t="shared" si="9"/>
        <v>2.4355745679097525</v>
      </c>
      <c r="AF53" s="26">
        <f t="shared" si="10"/>
        <v>3.9707455066064101</v>
      </c>
      <c r="AG53" s="26">
        <f t="shared" si="11"/>
        <v>0.87970469520819683</v>
      </c>
      <c r="AH53" s="26">
        <f t="shared" si="12"/>
        <v>0</v>
      </c>
      <c r="AI53" s="26">
        <f t="shared" si="13"/>
        <v>99.999999999999986</v>
      </c>
      <c r="AK53" s="28">
        <f t="shared" si="14"/>
        <v>77.965984751785285</v>
      </c>
      <c r="AL53" s="28">
        <f t="shared" si="15"/>
        <v>0.87970469520819683</v>
      </c>
      <c r="AM53" s="28">
        <f t="shared" si="16"/>
        <v>4.8504502018146072</v>
      </c>
      <c r="AN53" s="28">
        <f t="shared" si="17"/>
        <v>0.86253369272237201</v>
      </c>
      <c r="AO53" s="28">
        <f t="shared" si="18"/>
        <v>0.99254494638596036</v>
      </c>
      <c r="AP53" s="28">
        <f t="shared" si="19"/>
        <v>1.579881680898177</v>
      </c>
      <c r="AQ53" s="28">
        <f t="shared" si="20"/>
        <v>2.4148756339048547</v>
      </c>
      <c r="AR53" s="28"/>
      <c r="AS53" s="28">
        <v>9.8356853096170109</v>
      </c>
      <c r="AT53" s="28">
        <v>22.854881648719303</v>
      </c>
      <c r="AU53" s="28">
        <v>67.309433041663667</v>
      </c>
      <c r="AW53" s="28">
        <v>5.6531701490864013</v>
      </c>
      <c r="AX53" s="28">
        <v>55.659980318323207</v>
      </c>
      <c r="AY53" s="28">
        <v>38.686849532590387</v>
      </c>
      <c r="BA53" s="28"/>
      <c r="BB53" s="28"/>
    </row>
    <row r="54" spans="1:54" s="27" customFormat="1" ht="12" x14ac:dyDescent="0.25">
      <c r="A54" s="20" t="s">
        <v>28</v>
      </c>
      <c r="B54" s="20" t="s">
        <v>93</v>
      </c>
      <c r="C54" s="20">
        <v>328</v>
      </c>
      <c r="D54" s="21" t="s">
        <v>90</v>
      </c>
      <c r="E54" s="22">
        <v>72.9642014162077</v>
      </c>
      <c r="F54" s="22">
        <v>0.29504327301337524</v>
      </c>
      <c r="G54" s="22">
        <v>11.201809598741148</v>
      </c>
      <c r="H54" s="22"/>
      <c r="I54" s="22">
        <v>2.2423288749016517</v>
      </c>
      <c r="J54" s="22">
        <v>0</v>
      </c>
      <c r="K54" s="22">
        <v>0.29504327301337524</v>
      </c>
      <c r="L54" s="22">
        <v>2.2324940991345397</v>
      </c>
      <c r="M54" s="22">
        <v>3.9240755310778912</v>
      </c>
      <c r="N54" s="22">
        <v>0.80645161290322565</v>
      </c>
      <c r="O54" s="22"/>
      <c r="P54" s="22"/>
      <c r="Q54" s="22">
        <v>0.14752163650668762</v>
      </c>
      <c r="R54" s="23"/>
      <c r="S54" s="36">
        <v>6.8634097237344109</v>
      </c>
      <c r="T54" s="36"/>
      <c r="U54" s="22">
        <f t="shared" si="0"/>
        <v>94.108969315499593</v>
      </c>
      <c r="V54" s="22">
        <f t="shared" si="2"/>
        <v>100.972379039234</v>
      </c>
      <c r="W54" s="25"/>
      <c r="X54" s="25"/>
      <c r="Y54" s="26">
        <f t="shared" si="3"/>
        <v>77.653338915637434</v>
      </c>
      <c r="Z54" s="26">
        <f t="shared" si="4"/>
        <v>0.31400460540087927</v>
      </c>
      <c r="AA54" s="26">
        <f t="shared" si="5"/>
        <v>11.921708185053381</v>
      </c>
      <c r="AB54" s="26">
        <f t="shared" si="6"/>
        <v>2.3864350010466819</v>
      </c>
      <c r="AC54" s="26">
        <f t="shared" si="7"/>
        <v>0</v>
      </c>
      <c r="AD54" s="26">
        <f t="shared" si="8"/>
        <v>0.31400460540087927</v>
      </c>
      <c r="AE54" s="26">
        <f t="shared" si="9"/>
        <v>2.3759681808666531</v>
      </c>
      <c r="AF54" s="26">
        <f t="shared" si="10"/>
        <v>4.1762612518316944</v>
      </c>
      <c r="AG54" s="26">
        <f t="shared" si="11"/>
        <v>0.85827925476240319</v>
      </c>
      <c r="AH54" s="26">
        <f t="shared" si="12"/>
        <v>0</v>
      </c>
      <c r="AI54" s="26">
        <f t="shared" si="13"/>
        <v>100</v>
      </c>
      <c r="AK54" s="28">
        <f t="shared" si="14"/>
        <v>77.653338915637434</v>
      </c>
      <c r="AL54" s="28">
        <f t="shared" si="15"/>
        <v>0.85827925476240319</v>
      </c>
      <c r="AM54" s="28">
        <f t="shared" si="16"/>
        <v>5.034540506594098</v>
      </c>
      <c r="AN54" s="28">
        <f t="shared" si="17"/>
        <v>0.88372093023255804</v>
      </c>
      <c r="AO54" s="28">
        <f t="shared" si="18"/>
        <v>0.98381726155130922</v>
      </c>
      <c r="AP54" s="28">
        <f t="shared" si="19"/>
        <v>1.528812324895314</v>
      </c>
      <c r="AQ54" s="28">
        <f t="shared" si="20"/>
        <v>2.658572325727445</v>
      </c>
      <c r="AR54" s="28"/>
      <c r="AS54" s="28">
        <v>9.3452262550229452</v>
      </c>
      <c r="AT54" s="28">
        <v>21.712591227099264</v>
      </c>
      <c r="AU54" s="28">
        <v>68.942182517877782</v>
      </c>
      <c r="AW54" s="28">
        <v>5.511686641017624</v>
      </c>
      <c r="AX54" s="28">
        <v>53.827156954968387</v>
      </c>
      <c r="AY54" s="28">
        <v>40.661156404013973</v>
      </c>
      <c r="BA54" s="28"/>
      <c r="BB54" s="28"/>
    </row>
    <row r="55" spans="1:54" s="27" customFormat="1" ht="12" x14ac:dyDescent="0.25">
      <c r="A55" s="20" t="s">
        <v>28</v>
      </c>
      <c r="B55" s="20" t="s">
        <v>94</v>
      </c>
      <c r="C55" s="20">
        <v>342</v>
      </c>
      <c r="D55" s="21" t="s">
        <v>95</v>
      </c>
      <c r="E55" s="23">
        <v>76.866113744075818</v>
      </c>
      <c r="F55" s="23">
        <v>0.36532385466034756</v>
      </c>
      <c r="G55" s="23">
        <v>11.808846761453397</v>
      </c>
      <c r="H55" s="23"/>
      <c r="I55" s="23">
        <v>2.2018167456556084</v>
      </c>
      <c r="J55" s="23">
        <v>0</v>
      </c>
      <c r="K55" s="23">
        <v>0.22709320695102686</v>
      </c>
      <c r="L55" s="23">
        <v>2.2511848341232228</v>
      </c>
      <c r="M55" s="23">
        <v>4.1370458135860986</v>
      </c>
      <c r="N55" s="23">
        <v>0.94786729857819907</v>
      </c>
      <c r="O55" s="23"/>
      <c r="P55" s="23"/>
      <c r="Q55" s="22">
        <v>0.17772511848341233</v>
      </c>
      <c r="R55" s="23"/>
      <c r="S55" s="37"/>
      <c r="T55" s="36"/>
      <c r="U55" s="22">
        <f t="shared" si="0"/>
        <v>98.983017377567123</v>
      </c>
      <c r="V55" s="22">
        <f t="shared" si="2"/>
        <v>98.983017377567123</v>
      </c>
      <c r="Y55" s="28">
        <f t="shared" si="3"/>
        <v>77.795543119816131</v>
      </c>
      <c r="Z55" s="28">
        <f t="shared" si="4"/>
        <v>0.36974118117317883</v>
      </c>
      <c r="AA55" s="28">
        <f t="shared" si="5"/>
        <v>11.951633856300591</v>
      </c>
      <c r="AB55" s="28">
        <f t="shared" si="6"/>
        <v>2.2284400919356453</v>
      </c>
      <c r="AC55" s="28">
        <f t="shared" si="7"/>
        <v>0</v>
      </c>
      <c r="AD55" s="28">
        <f t="shared" si="8"/>
        <v>0.22983911262116521</v>
      </c>
      <c r="AE55" s="28">
        <f t="shared" si="9"/>
        <v>2.2784051164185075</v>
      </c>
      <c r="AF55" s="28">
        <f t="shared" si="10"/>
        <v>4.1870690516638369</v>
      </c>
      <c r="AG55" s="28">
        <f t="shared" si="11"/>
        <v>0.95932847007095046</v>
      </c>
      <c r="AH55" s="28">
        <f t="shared" si="12"/>
        <v>0</v>
      </c>
      <c r="AI55" s="28">
        <f t="shared" si="13"/>
        <v>100.00000000000001</v>
      </c>
      <c r="AK55" s="28">
        <f t="shared" si="14"/>
        <v>77.795543119816131</v>
      </c>
      <c r="AL55" s="28">
        <f t="shared" si="15"/>
        <v>0.95932847007095046</v>
      </c>
      <c r="AM55" s="28">
        <f t="shared" si="16"/>
        <v>5.1463975217347873</v>
      </c>
      <c r="AN55" s="28">
        <f t="shared" si="17"/>
        <v>0.90650406504065029</v>
      </c>
      <c r="AO55" s="28">
        <f t="shared" si="18"/>
        <v>0.99039223131431919</v>
      </c>
      <c r="AP55" s="28">
        <f t="shared" si="19"/>
        <v>1.5080603802756691</v>
      </c>
      <c r="AQ55" s="28">
        <f t="shared" si="20"/>
        <v>2.8679924053162797</v>
      </c>
      <c r="AR55" s="28"/>
      <c r="AS55" s="28">
        <v>10.405204600227259</v>
      </c>
      <c r="AT55" s="28">
        <v>20.740731491078002</v>
      </c>
      <c r="AU55" s="28">
        <v>68.854063908694741</v>
      </c>
      <c r="AW55" s="28">
        <v>6.0991717373097405</v>
      </c>
      <c r="AX55" s="28">
        <v>53.540952918993774</v>
      </c>
      <c r="AY55" s="28">
        <v>40.359875343696501</v>
      </c>
      <c r="BA55" s="28"/>
      <c r="BB55" s="28"/>
    </row>
    <row r="56" spans="1:54" s="27" customFormat="1" ht="12" x14ac:dyDescent="0.25">
      <c r="A56" s="20" t="s">
        <v>28</v>
      </c>
      <c r="B56" s="20" t="s">
        <v>94</v>
      </c>
      <c r="C56" s="20">
        <v>343</v>
      </c>
      <c r="D56" s="21" t="s">
        <v>95</v>
      </c>
      <c r="E56" s="23">
        <v>76.75750394944707</v>
      </c>
      <c r="F56" s="23">
        <v>0.2764612954186414</v>
      </c>
      <c r="G56" s="23">
        <v>11.74960505529226</v>
      </c>
      <c r="H56" s="23"/>
      <c r="I56" s="23">
        <v>2.1721958925750395</v>
      </c>
      <c r="J56" s="23">
        <v>0</v>
      </c>
      <c r="K56" s="23">
        <v>0.2764612954186414</v>
      </c>
      <c r="L56" s="23">
        <v>2.2511848341232228</v>
      </c>
      <c r="M56" s="23">
        <v>4.3246445497630335</v>
      </c>
      <c r="N56" s="23">
        <v>0.94786729857819907</v>
      </c>
      <c r="O56" s="23"/>
      <c r="P56" s="23"/>
      <c r="Q56" s="22">
        <v>0.18759873617693523</v>
      </c>
      <c r="R56" s="23"/>
      <c r="S56" s="37"/>
      <c r="T56" s="36"/>
      <c r="U56" s="22">
        <f t="shared" si="0"/>
        <v>98.943522906793049</v>
      </c>
      <c r="V56" s="22">
        <f t="shared" si="2"/>
        <v>98.943522906793049</v>
      </c>
      <c r="Y56" s="28">
        <f t="shared" si="3"/>
        <v>77.724455108978205</v>
      </c>
      <c r="Z56" s="28">
        <f t="shared" si="4"/>
        <v>0.27994401119776047</v>
      </c>
      <c r="AA56" s="28">
        <f t="shared" si="5"/>
        <v>11.897620475904821</v>
      </c>
      <c r="AB56" s="28">
        <f t="shared" si="6"/>
        <v>2.1995600879824035</v>
      </c>
      <c r="AC56" s="28">
        <f t="shared" si="7"/>
        <v>0</v>
      </c>
      <c r="AD56" s="28">
        <f t="shared" si="8"/>
        <v>0.27994401119776047</v>
      </c>
      <c r="AE56" s="28">
        <f t="shared" si="9"/>
        <v>2.2795440911817639</v>
      </c>
      <c r="AF56" s="28">
        <f t="shared" si="10"/>
        <v>4.379124175164967</v>
      </c>
      <c r="AG56" s="28">
        <f t="shared" si="11"/>
        <v>0.95980803839232154</v>
      </c>
      <c r="AH56" s="28">
        <f t="shared" si="12"/>
        <v>0</v>
      </c>
      <c r="AI56" s="28">
        <f t="shared" si="13"/>
        <v>99.999999999999986</v>
      </c>
      <c r="AK56" s="28">
        <f t="shared" si="14"/>
        <v>77.724455108978205</v>
      </c>
      <c r="AL56" s="28">
        <f t="shared" si="15"/>
        <v>0.95980803839232154</v>
      </c>
      <c r="AM56" s="28">
        <f t="shared" si="16"/>
        <v>5.338932213557289</v>
      </c>
      <c r="AN56" s="28">
        <f t="shared" si="17"/>
        <v>0.88709677419354838</v>
      </c>
      <c r="AO56" s="28">
        <f t="shared" si="18"/>
        <v>0.96056577917966546</v>
      </c>
      <c r="AP56" s="28">
        <f t="shared" si="19"/>
        <v>1.4436096811157166</v>
      </c>
      <c r="AQ56" s="28">
        <f t="shared" si="20"/>
        <v>3.059388122375525</v>
      </c>
      <c r="AR56" s="28"/>
      <c r="AS56" s="28">
        <v>10.090163398455381</v>
      </c>
      <c r="AT56" s="28">
        <v>20.112758738438963</v>
      </c>
      <c r="AU56" s="28">
        <v>69.797077863105656</v>
      </c>
      <c r="AW56" s="28">
        <v>6.0885479864977095</v>
      </c>
      <c r="AX56" s="28">
        <v>51.794903340773189</v>
      </c>
      <c r="AY56" s="28">
        <v>42.116548672729103</v>
      </c>
      <c r="BA56" s="28"/>
      <c r="BB56" s="28"/>
    </row>
    <row r="57" spans="1:54" s="27" customFormat="1" ht="12" x14ac:dyDescent="0.25">
      <c r="A57" s="20" t="s">
        <v>28</v>
      </c>
      <c r="B57" s="20" t="s">
        <v>94</v>
      </c>
      <c r="C57" s="20">
        <v>344</v>
      </c>
      <c r="D57" s="21" t="s">
        <v>95</v>
      </c>
      <c r="E57" s="23">
        <v>74.526066350710906</v>
      </c>
      <c r="F57" s="23">
        <v>0.26658767772511849</v>
      </c>
      <c r="G57" s="23">
        <v>11.492890995260664</v>
      </c>
      <c r="H57" s="23"/>
      <c r="I57" s="23">
        <v>2.2314375987361768</v>
      </c>
      <c r="J57" s="23">
        <v>0</v>
      </c>
      <c r="K57" s="23">
        <v>0.31595576619273302</v>
      </c>
      <c r="L57" s="23">
        <v>2.2116903633491312</v>
      </c>
      <c r="M57" s="23">
        <v>4.2456556082148502</v>
      </c>
      <c r="N57" s="23">
        <v>0.96761453396524488</v>
      </c>
      <c r="O57" s="23"/>
      <c r="P57" s="23"/>
      <c r="Q57" s="22">
        <v>0.15797788309636651</v>
      </c>
      <c r="R57" s="23"/>
      <c r="S57" s="37"/>
      <c r="T57" s="36"/>
      <c r="U57" s="22">
        <f t="shared" si="0"/>
        <v>96.415876777251185</v>
      </c>
      <c r="V57" s="22">
        <f t="shared" si="2"/>
        <v>96.415876777251185</v>
      </c>
      <c r="Y57" s="28">
        <f t="shared" si="3"/>
        <v>77.423325469278907</v>
      </c>
      <c r="Z57" s="28">
        <f t="shared" si="4"/>
        <v>0.2769514822033029</v>
      </c>
      <c r="AA57" s="28">
        <f t="shared" si="5"/>
        <v>11.939686121653503</v>
      </c>
      <c r="AB57" s="28">
        <f t="shared" si="6"/>
        <v>2.3181864806646835</v>
      </c>
      <c r="AC57" s="28">
        <f t="shared" si="7"/>
        <v>0</v>
      </c>
      <c r="AD57" s="28">
        <f t="shared" si="8"/>
        <v>0.32823879372243309</v>
      </c>
      <c r="AE57" s="28">
        <f t="shared" si="9"/>
        <v>2.2976715560570318</v>
      </c>
      <c r="AF57" s="28">
        <f t="shared" si="10"/>
        <v>4.4107087906451943</v>
      </c>
      <c r="AG57" s="28">
        <f t="shared" si="11"/>
        <v>1.0052313057749513</v>
      </c>
      <c r="AH57" s="28">
        <f t="shared" si="12"/>
        <v>0</v>
      </c>
      <c r="AI57" s="28">
        <f t="shared" si="13"/>
        <v>100</v>
      </c>
      <c r="AK57" s="28">
        <f t="shared" si="14"/>
        <v>77.423325469278907</v>
      </c>
      <c r="AL57" s="28">
        <f t="shared" si="15"/>
        <v>1.0052313057749513</v>
      </c>
      <c r="AM57" s="28">
        <f t="shared" si="16"/>
        <v>5.4159400964201456</v>
      </c>
      <c r="AN57" s="28">
        <f t="shared" si="17"/>
        <v>0.87596899224806202</v>
      </c>
      <c r="AO57" s="28">
        <f t="shared" si="18"/>
        <v>0.95363932582307409</v>
      </c>
      <c r="AP57" s="28">
        <f t="shared" si="19"/>
        <v>1.4311550865837486</v>
      </c>
      <c r="AQ57" s="28">
        <f t="shared" si="20"/>
        <v>3.1182685403631138</v>
      </c>
      <c r="AR57" s="28"/>
      <c r="AS57" s="28">
        <v>10.448479845921039</v>
      </c>
      <c r="AT57" s="28">
        <v>20.044022561562805</v>
      </c>
      <c r="AU57" s="28">
        <v>69.50749759251616</v>
      </c>
      <c r="AW57" s="28">
        <v>6.4080870517954756</v>
      </c>
      <c r="AX57" s="28">
        <v>50.962736082902843</v>
      </c>
      <c r="AY57" s="28">
        <v>42.629176865301687</v>
      </c>
      <c r="BA57" s="28"/>
      <c r="BB57" s="28"/>
    </row>
    <row r="58" spans="1:54" s="27" customFormat="1" ht="12" x14ac:dyDescent="0.25">
      <c r="A58" s="29" t="s">
        <v>28</v>
      </c>
      <c r="B58" s="29" t="s">
        <v>96</v>
      </c>
      <c r="C58" s="29">
        <v>347</v>
      </c>
      <c r="D58" s="30" t="s">
        <v>90</v>
      </c>
      <c r="E58" s="32">
        <v>74.22985781990522</v>
      </c>
      <c r="F58" s="32">
        <v>0.2764612954186414</v>
      </c>
      <c r="G58" s="32">
        <v>11.433649289099526</v>
      </c>
      <c r="H58" s="32"/>
      <c r="I58" s="32">
        <v>2.0339652448657191</v>
      </c>
      <c r="J58" s="32">
        <v>0</v>
      </c>
      <c r="K58" s="32">
        <v>0.22709320695102686</v>
      </c>
      <c r="L58" s="32">
        <v>2.1228278041074251</v>
      </c>
      <c r="M58" s="32">
        <v>4.1567930489731442</v>
      </c>
      <c r="N58" s="32">
        <v>0.96761453396524488</v>
      </c>
      <c r="O58" s="32"/>
      <c r="P58" s="32"/>
      <c r="Q58" s="31">
        <v>0.17772511848341233</v>
      </c>
      <c r="R58" s="32"/>
      <c r="S58" s="38">
        <v>4.672164121083525</v>
      </c>
      <c r="T58" s="38"/>
      <c r="U58" s="31">
        <f t="shared" si="0"/>
        <v>95.625987361769361</v>
      </c>
      <c r="V58" s="31">
        <f t="shared" si="2"/>
        <v>100.29815148285289</v>
      </c>
      <c r="Y58" s="39">
        <f t="shared" si="3"/>
        <v>77.7697320782042</v>
      </c>
      <c r="Z58" s="39">
        <f t="shared" si="4"/>
        <v>0.28964518464880518</v>
      </c>
      <c r="AA58" s="39">
        <f t="shared" si="5"/>
        <v>11.978897279404157</v>
      </c>
      <c r="AB58" s="39">
        <f t="shared" si="6"/>
        <v>2.1309610013447813</v>
      </c>
      <c r="AC58" s="39">
        <f t="shared" si="7"/>
        <v>0</v>
      </c>
      <c r="AD58" s="39">
        <f t="shared" si="8"/>
        <v>0.23792283024723282</v>
      </c>
      <c r="AE58" s="39">
        <f t="shared" si="9"/>
        <v>2.2240612392676113</v>
      </c>
      <c r="AF58" s="39">
        <f t="shared" si="10"/>
        <v>4.3550222406123922</v>
      </c>
      <c r="AG58" s="39">
        <f t="shared" si="11"/>
        <v>1.0137581462708181</v>
      </c>
      <c r="AH58" s="39">
        <f t="shared" si="12"/>
        <v>0</v>
      </c>
      <c r="AI58" s="39">
        <f t="shared" si="13"/>
        <v>100</v>
      </c>
      <c r="AK58" s="39">
        <f t="shared" si="14"/>
        <v>77.7697320782042</v>
      </c>
      <c r="AL58" s="39">
        <f t="shared" si="15"/>
        <v>1.0137581462708181</v>
      </c>
      <c r="AM58" s="39">
        <f t="shared" si="16"/>
        <v>5.36878038688321</v>
      </c>
      <c r="AN58" s="39">
        <f t="shared" si="17"/>
        <v>0.89956331877729256</v>
      </c>
      <c r="AO58" s="39">
        <f t="shared" si="18"/>
        <v>0.97358281224060439</v>
      </c>
      <c r="AP58" s="39">
        <f t="shared" si="19"/>
        <v>1.450171919320089</v>
      </c>
      <c r="AQ58" s="39">
        <f t="shared" si="20"/>
        <v>3.1447191476155987</v>
      </c>
      <c r="AR58" s="39"/>
      <c r="AS58" s="39">
        <v>10.690091771366452</v>
      </c>
      <c r="AT58" s="39">
        <v>19.683560012692791</v>
      </c>
      <c r="AU58" s="39">
        <v>69.626348215940766</v>
      </c>
      <c r="AV58" s="42"/>
      <c r="AW58" s="39">
        <v>6.4058041886131463</v>
      </c>
      <c r="AX58" s="39">
        <v>51.872126199771216</v>
      </c>
      <c r="AY58" s="39">
        <v>41.722069611615645</v>
      </c>
      <c r="BA58" s="28"/>
      <c r="BB58" s="28"/>
    </row>
    <row r="59" spans="1:54" x14ac:dyDescent="0.25">
      <c r="A59" s="7" t="s">
        <v>258</v>
      </c>
      <c r="BA59" s="28"/>
      <c r="BB59" s="28"/>
    </row>
    <row r="60" spans="1:54" s="27" customFormat="1" ht="12" x14ac:dyDescent="0.25">
      <c r="A60" s="20" t="s">
        <v>99</v>
      </c>
      <c r="B60" s="20">
        <v>6</v>
      </c>
      <c r="C60" s="20">
        <v>4</v>
      </c>
      <c r="D60" s="21" t="s">
        <v>76</v>
      </c>
      <c r="E60" s="23">
        <v>73.444151631867015</v>
      </c>
      <c r="F60" s="23">
        <v>0.30407459963511047</v>
      </c>
      <c r="G60" s="23">
        <v>11.909588485708493</v>
      </c>
      <c r="H60" s="23"/>
      <c r="I60" s="23">
        <v>1.804175957834989</v>
      </c>
      <c r="J60" s="23">
        <v>0</v>
      </c>
      <c r="K60" s="23">
        <v>0.40543279951348066</v>
      </c>
      <c r="L60" s="23">
        <v>2.0981147374822622</v>
      </c>
      <c r="M60" s="23">
        <v>4.2469085749037099</v>
      </c>
      <c r="N60" s="23">
        <v>1.0541252787350497</v>
      </c>
      <c r="O60" s="23"/>
      <c r="P60" s="23"/>
      <c r="Q60" s="22">
        <v>0.20271639975674033</v>
      </c>
      <c r="R60" s="23"/>
      <c r="S60" s="37"/>
      <c r="T60" s="36"/>
      <c r="U60" s="22">
        <f t="shared" ref="U60:U85" si="21">SUM(E60:R60)</f>
        <v>95.469288465436847</v>
      </c>
      <c r="V60" s="22">
        <f t="shared" ref="V60:V85" si="22">U60+S60</f>
        <v>95.469288465436847</v>
      </c>
      <c r="Y60" s="28">
        <f t="shared" ref="Y60:Y85" si="23">100*E60/(SUM($E60:$G60)+$H60/1.11+$I60+SUM($J60:$O60))</f>
        <v>77.093307798701986</v>
      </c>
      <c r="Z60" s="28">
        <f t="shared" ref="Z60:Z85" si="24">100*F60/(SUM($E60:$G60)+$H60/1.11+$I60+SUM($J60:$O60))</f>
        <v>0.31918289179699966</v>
      </c>
      <c r="AA60" s="28">
        <f t="shared" ref="AA60:AA85" si="25">100*G60/(SUM($E60:$G60)+$H60/1.11+$I60+SUM($J60:$O60))</f>
        <v>12.501329928715819</v>
      </c>
      <c r="AB60" s="28">
        <f t="shared" ref="AB60:AB85" si="26">100*(H60/1.11+I60)/(SUM($E60:$G60)+$H60/1.11+$I60+SUM($J60:$O60))</f>
        <v>1.8938184913288645</v>
      </c>
      <c r="AC60" s="28">
        <f t="shared" ref="AC60:AC85" si="27">100*J60/(SUM($E60:$G60)+$H60/1.11+$I60+SUM($J60:$O60))</f>
        <v>0</v>
      </c>
      <c r="AD60" s="28">
        <f t="shared" ref="AD60:AD85" si="28">100*K60/(SUM($E60:$G60)+$H60/1.11+$I60+SUM($J60:$O60))</f>
        <v>0.42557718906266623</v>
      </c>
      <c r="AE60" s="28">
        <f t="shared" ref="AE60:AE85" si="29">100*L60/(SUM($E60:$G60)+$H60/1.11+$I60+SUM($J60:$O60))</f>
        <v>2.2023619533992975</v>
      </c>
      <c r="AF60" s="28">
        <f t="shared" ref="AF60:AF85" si="30">100*M60/(SUM($E60:$G60)+$H60/1.11+$I60+SUM($J60:$O60))</f>
        <v>4.457921055431429</v>
      </c>
      <c r="AG60" s="28">
        <f t="shared" ref="AG60:AG85" si="31">100*N60/(SUM($E60:$G60)+$H60/1.11+$I60+SUM($J60:$O60))</f>
        <v>1.1065006915629321</v>
      </c>
      <c r="AH60" s="28">
        <f t="shared" ref="AH60:AH85" si="32">100*O60/(SUM($E60:$G60)+$H60/1.11+$I60+SUM($J60:$O60))</f>
        <v>0</v>
      </c>
      <c r="AI60" s="28">
        <f t="shared" ref="AI60:AI85" si="33">SUM(Y60:AH60)</f>
        <v>99.999999999999986</v>
      </c>
      <c r="AK60" s="28">
        <f t="shared" ref="AK60:AK85" si="34">Y60</f>
        <v>77.093307798701986</v>
      </c>
      <c r="AL60" s="28">
        <f t="shared" ref="AL60:AL85" si="35">AG60</f>
        <v>1.1065006915629321</v>
      </c>
      <c r="AM60" s="28">
        <f t="shared" ref="AM60:AM85" si="36">AG60+AF60</f>
        <v>5.5644217469943609</v>
      </c>
      <c r="AN60" s="28">
        <f t="shared" ref="AN60:AN85" si="37">AB60/(AD60+AB60)</f>
        <v>0.8165137614678899</v>
      </c>
      <c r="AO60" s="28">
        <f t="shared" ref="AO60:AO85" si="38">(G60/G$4)/(L60/L$4+M60/M$4+N60/N$4)</f>
        <v>0.99738478829257926</v>
      </c>
      <c r="AP60" s="28">
        <f t="shared" ref="AP60:AP85" si="39">(G60/G$4)/(M60/M$4+N60/N$4)</f>
        <v>1.4655793709691254</v>
      </c>
      <c r="AQ60" s="28">
        <f t="shared" ref="AQ60:AQ85" si="40">AF60+AG60-AE60</f>
        <v>3.3620597935950634</v>
      </c>
      <c r="AR60" s="28"/>
      <c r="AS60" s="28">
        <v>11.391140798674535</v>
      </c>
      <c r="AT60" s="28">
        <v>19.028916351357232</v>
      </c>
      <c r="AU60" s="28">
        <v>69.579942849968234</v>
      </c>
      <c r="AV60" s="28"/>
      <c r="AW60" s="28">
        <v>7.0243482020297003</v>
      </c>
      <c r="AX60" s="28">
        <v>50.069172535386286</v>
      </c>
      <c r="AY60" s="28">
        <v>42.906479262584021</v>
      </c>
      <c r="BA60" s="28"/>
      <c r="BB60" s="28"/>
    </row>
    <row r="61" spans="1:54" s="27" customFormat="1" ht="12" x14ac:dyDescent="0.25">
      <c r="A61" s="20" t="s">
        <v>110</v>
      </c>
      <c r="B61" s="20" t="s">
        <v>111</v>
      </c>
      <c r="C61" s="20">
        <v>380</v>
      </c>
      <c r="D61" s="21" t="s">
        <v>109</v>
      </c>
      <c r="E61" s="23">
        <v>69.22540820390283</v>
      </c>
      <c r="F61" s="23">
        <v>0.34846674631620866</v>
      </c>
      <c r="G61" s="23">
        <v>11.23058542413381</v>
      </c>
      <c r="H61" s="23"/>
      <c r="I61" s="23">
        <v>1.692552767821585</v>
      </c>
      <c r="J61" s="23">
        <v>0</v>
      </c>
      <c r="K61" s="23">
        <v>0.35842293906810035</v>
      </c>
      <c r="L61" s="23">
        <v>2.0211071286340103</v>
      </c>
      <c r="M61" s="23">
        <v>4.2811628833134208</v>
      </c>
      <c r="N61" s="23">
        <v>0.98566308243727607</v>
      </c>
      <c r="O61" s="23"/>
      <c r="P61" s="23"/>
      <c r="Q61" s="22">
        <v>0.17921146953405018</v>
      </c>
      <c r="R61" s="23"/>
      <c r="S61" s="37"/>
      <c r="T61" s="36"/>
      <c r="U61" s="22">
        <f t="shared" si="21"/>
        <v>90.322580645161295</v>
      </c>
      <c r="V61" s="22">
        <f t="shared" si="22"/>
        <v>90.322580645161295</v>
      </c>
      <c r="Y61" s="28">
        <f t="shared" si="23"/>
        <v>76.79478683454829</v>
      </c>
      <c r="Z61" s="28">
        <f t="shared" si="24"/>
        <v>0.38656947205654962</v>
      </c>
      <c r="AA61" s="28">
        <f t="shared" si="25"/>
        <v>12.458581842279656</v>
      </c>
      <c r="AB61" s="28">
        <f t="shared" si="26"/>
        <v>1.8776231499889553</v>
      </c>
      <c r="AC61" s="28">
        <f t="shared" si="27"/>
        <v>0</v>
      </c>
      <c r="AD61" s="28">
        <f t="shared" si="28"/>
        <v>0.39761431411530818</v>
      </c>
      <c r="AE61" s="28">
        <f t="shared" si="29"/>
        <v>2.2421029379279878</v>
      </c>
      <c r="AF61" s="28">
        <f t="shared" si="30"/>
        <v>4.7492820852661808</v>
      </c>
      <c r="AG61" s="28">
        <f t="shared" si="31"/>
        <v>1.0934393638170976</v>
      </c>
      <c r="AH61" s="28">
        <f t="shared" si="32"/>
        <v>0</v>
      </c>
      <c r="AI61" s="28">
        <f t="shared" si="33"/>
        <v>100.00000000000001</v>
      </c>
      <c r="AK61" s="28">
        <f t="shared" si="34"/>
        <v>76.79478683454829</v>
      </c>
      <c r="AL61" s="28">
        <f t="shared" si="35"/>
        <v>1.0934393638170976</v>
      </c>
      <c r="AM61" s="28">
        <f t="shared" si="36"/>
        <v>5.8427214490832782</v>
      </c>
      <c r="AN61" s="28">
        <f t="shared" si="37"/>
        <v>0.82524271844660191</v>
      </c>
      <c r="AO61" s="28">
        <f t="shared" si="38"/>
        <v>0.95311391893465058</v>
      </c>
      <c r="AP61" s="28">
        <f t="shared" si="39"/>
        <v>1.385049335114322</v>
      </c>
      <c r="AQ61" s="28">
        <f t="shared" si="40"/>
        <v>3.6006185111552904</v>
      </c>
      <c r="AR61" s="28"/>
      <c r="AS61" s="28">
        <v>10.745563166072172</v>
      </c>
      <c r="AT61" s="28">
        <v>18.49268004464188</v>
      </c>
      <c r="AU61" s="28">
        <v>70.76175678928594</v>
      </c>
      <c r="AV61" s="28"/>
      <c r="AW61" s="28">
        <v>6.918248145142007</v>
      </c>
      <c r="AX61" s="28">
        <v>47.523656379680418</v>
      </c>
      <c r="AY61" s="28">
        <v>45.558095475177566</v>
      </c>
      <c r="BA61" s="28"/>
      <c r="BB61" s="28"/>
    </row>
    <row r="62" spans="1:54" s="27" customFormat="1" ht="12" x14ac:dyDescent="0.25">
      <c r="A62" s="20" t="s">
        <v>110</v>
      </c>
      <c r="B62" s="20" t="s">
        <v>111</v>
      </c>
      <c r="C62" s="20">
        <v>382</v>
      </c>
      <c r="D62" s="21" t="s">
        <v>109</v>
      </c>
      <c r="E62" s="23">
        <v>69.076065312624451</v>
      </c>
      <c r="F62" s="23">
        <v>0.31859816806053365</v>
      </c>
      <c r="G62" s="23">
        <v>11.190760653126246</v>
      </c>
      <c r="H62" s="23"/>
      <c r="I62" s="23">
        <v>1.6228594185583431</v>
      </c>
      <c r="J62" s="23">
        <v>0</v>
      </c>
      <c r="K62" s="23">
        <v>0.37833532457188374</v>
      </c>
      <c r="L62" s="23">
        <v>2.0708880923934689</v>
      </c>
      <c r="M62" s="23">
        <v>4.2413381123058542</v>
      </c>
      <c r="N62" s="23">
        <v>0.94583831142970931</v>
      </c>
      <c r="O62" s="23"/>
      <c r="P62" s="23"/>
      <c r="Q62" s="22">
        <v>0.16925527678215851</v>
      </c>
      <c r="R62" s="23"/>
      <c r="S62" s="37"/>
      <c r="T62" s="36"/>
      <c r="U62" s="22">
        <f t="shared" si="21"/>
        <v>90.013938669852649</v>
      </c>
      <c r="V62" s="22">
        <f t="shared" si="22"/>
        <v>90.013938669852649</v>
      </c>
      <c r="Y62" s="28">
        <f t="shared" si="23"/>
        <v>76.88386524822694</v>
      </c>
      <c r="Z62" s="28">
        <f t="shared" si="24"/>
        <v>0.3546099290780142</v>
      </c>
      <c r="AA62" s="28">
        <f t="shared" si="25"/>
        <v>12.455673758865247</v>
      </c>
      <c r="AB62" s="28">
        <f t="shared" si="26"/>
        <v>1.8062943262411346</v>
      </c>
      <c r="AC62" s="28">
        <f t="shared" si="27"/>
        <v>0</v>
      </c>
      <c r="AD62" s="28">
        <f t="shared" si="28"/>
        <v>0.42109929078014185</v>
      </c>
      <c r="AE62" s="28">
        <f t="shared" si="29"/>
        <v>2.3049645390070923</v>
      </c>
      <c r="AF62" s="28">
        <f t="shared" si="30"/>
        <v>4.7207446808510634</v>
      </c>
      <c r="AG62" s="28">
        <f t="shared" si="31"/>
        <v>1.0527482269503545</v>
      </c>
      <c r="AH62" s="28">
        <f t="shared" si="32"/>
        <v>0</v>
      </c>
      <c r="AI62" s="28">
        <f t="shared" si="33"/>
        <v>99.999999999999986</v>
      </c>
      <c r="AK62" s="28">
        <f t="shared" si="34"/>
        <v>76.88386524822694</v>
      </c>
      <c r="AL62" s="28">
        <f t="shared" si="35"/>
        <v>1.0527482269503545</v>
      </c>
      <c r="AM62" s="28">
        <f t="shared" si="36"/>
        <v>5.7734929078014181</v>
      </c>
      <c r="AN62" s="28">
        <f t="shared" si="37"/>
        <v>0.81094527363184077</v>
      </c>
      <c r="AO62" s="28">
        <f t="shared" si="38"/>
        <v>0.95119528958061517</v>
      </c>
      <c r="AP62" s="28">
        <f t="shared" si="39"/>
        <v>1.3988750505893435</v>
      </c>
      <c r="AQ62" s="28">
        <f t="shared" si="40"/>
        <v>3.4685283687943258</v>
      </c>
      <c r="AR62" s="28"/>
      <c r="AS62" s="28">
        <v>10.377496211949603</v>
      </c>
      <c r="AT62" s="28">
        <v>19.069624618048742</v>
      </c>
      <c r="AU62" s="28">
        <v>70.55287917000166</v>
      </c>
      <c r="AV62" s="28"/>
      <c r="AW62" s="28">
        <v>6.6734079800993724</v>
      </c>
      <c r="AX62" s="28">
        <v>47.956481806810778</v>
      </c>
      <c r="AY62" s="28">
        <v>45.370110213089845</v>
      </c>
      <c r="BA62" s="28"/>
      <c r="BB62" s="28"/>
    </row>
    <row r="63" spans="1:54" s="27" customFormat="1" ht="12" x14ac:dyDescent="0.25">
      <c r="A63" s="20" t="s">
        <v>110</v>
      </c>
      <c r="B63" s="20" t="s">
        <v>77</v>
      </c>
      <c r="C63" s="20">
        <v>430</v>
      </c>
      <c r="D63" s="21" t="s">
        <v>109</v>
      </c>
      <c r="E63" s="23">
        <v>72.154308617234477</v>
      </c>
      <c r="F63" s="23">
        <v>0.30060120240480964</v>
      </c>
      <c r="G63" s="23">
        <v>11.663326653306616</v>
      </c>
      <c r="H63" s="23"/>
      <c r="I63" s="23">
        <v>1.7234468937875753</v>
      </c>
      <c r="J63" s="23">
        <v>0</v>
      </c>
      <c r="K63" s="23">
        <v>0.41082164328657317</v>
      </c>
      <c r="L63" s="23">
        <v>2.1843687374749505</v>
      </c>
      <c r="M63" s="23">
        <v>4.03807615230461</v>
      </c>
      <c r="N63" s="23">
        <v>1.0420841683366735</v>
      </c>
      <c r="O63" s="23"/>
      <c r="P63" s="23"/>
      <c r="Q63" s="22">
        <v>0.16032064128256515</v>
      </c>
      <c r="R63" s="23"/>
      <c r="S63" s="40">
        <v>6.5621265350257678</v>
      </c>
      <c r="T63" s="36"/>
      <c r="U63" s="22">
        <f t="shared" si="21"/>
        <v>93.67735470941885</v>
      </c>
      <c r="V63" s="22">
        <f t="shared" si="22"/>
        <v>100.23948124444462</v>
      </c>
      <c r="Y63" s="28">
        <f t="shared" si="23"/>
        <v>77.156327011678982</v>
      </c>
      <c r="Z63" s="28">
        <f t="shared" si="24"/>
        <v>0.32144005143040821</v>
      </c>
      <c r="AA63" s="28">
        <f t="shared" si="25"/>
        <v>12.471873995499839</v>
      </c>
      <c r="AB63" s="28">
        <f t="shared" si="26"/>
        <v>1.8429229615343403</v>
      </c>
      <c r="AC63" s="28">
        <f t="shared" si="27"/>
        <v>0</v>
      </c>
      <c r="AD63" s="28">
        <f t="shared" si="28"/>
        <v>0.43930140362155784</v>
      </c>
      <c r="AE63" s="28">
        <f t="shared" si="29"/>
        <v>2.3357977070609666</v>
      </c>
      <c r="AF63" s="28">
        <f t="shared" si="30"/>
        <v>4.3180113575484844</v>
      </c>
      <c r="AG63" s="28">
        <f t="shared" si="31"/>
        <v>1.1143255116254152</v>
      </c>
      <c r="AH63" s="28">
        <f t="shared" si="32"/>
        <v>0</v>
      </c>
      <c r="AI63" s="28">
        <f t="shared" si="33"/>
        <v>99.999999999999986</v>
      </c>
      <c r="AK63" s="28">
        <f t="shared" si="34"/>
        <v>77.156327011678982</v>
      </c>
      <c r="AL63" s="28">
        <f t="shared" si="35"/>
        <v>1.1143255116254152</v>
      </c>
      <c r="AM63" s="28">
        <f t="shared" si="36"/>
        <v>5.4323368691738994</v>
      </c>
      <c r="AN63" s="28">
        <f t="shared" si="37"/>
        <v>0.80751173708920188</v>
      </c>
      <c r="AO63" s="28">
        <f t="shared" si="38"/>
        <v>0.99337433390834096</v>
      </c>
      <c r="AP63" s="28">
        <f t="shared" si="39"/>
        <v>1.5011331729307682</v>
      </c>
      <c r="AQ63" s="28">
        <f t="shared" si="40"/>
        <v>3.0965391621129328</v>
      </c>
      <c r="AR63" s="28"/>
      <c r="AS63" s="28">
        <v>11.58175237640695</v>
      </c>
      <c r="AT63" s="28">
        <v>20.375452412202204</v>
      </c>
      <c r="AU63" s="28">
        <v>68.042795211390839</v>
      </c>
      <c r="AV63" s="28"/>
      <c r="AW63" s="28">
        <v>7.1147268710974281</v>
      </c>
      <c r="AX63" s="28">
        <v>51.086252761205181</v>
      </c>
      <c r="AY63" s="28">
        <v>41.799020367697395</v>
      </c>
      <c r="BA63" s="39"/>
      <c r="BB63" s="39"/>
    </row>
    <row r="64" spans="1:54" s="27" customFormat="1" ht="12" x14ac:dyDescent="0.25">
      <c r="A64" s="20" t="s">
        <v>110</v>
      </c>
      <c r="B64" s="20" t="s">
        <v>77</v>
      </c>
      <c r="C64" s="20">
        <v>431</v>
      </c>
      <c r="D64" s="21" t="s">
        <v>109</v>
      </c>
      <c r="E64" s="23">
        <v>72.755511022044089</v>
      </c>
      <c r="F64" s="23">
        <v>0.3707414829659319</v>
      </c>
      <c r="G64" s="23">
        <v>11.112224448897797</v>
      </c>
      <c r="H64" s="23"/>
      <c r="I64" s="23">
        <v>1.6733466933867736</v>
      </c>
      <c r="J64" s="23">
        <v>0</v>
      </c>
      <c r="K64" s="23">
        <v>0.35070140280561124</v>
      </c>
      <c r="L64" s="23">
        <v>2.0440881763527057</v>
      </c>
      <c r="M64" s="23">
        <v>4.0480961923847705</v>
      </c>
      <c r="N64" s="23">
        <v>1.0220440881763528</v>
      </c>
      <c r="O64" s="23"/>
      <c r="P64" s="23"/>
      <c r="Q64" s="22">
        <v>0.18036072144288579</v>
      </c>
      <c r="R64" s="23"/>
      <c r="S64" s="40">
        <v>6.5715255536996739</v>
      </c>
      <c r="T64" s="36"/>
      <c r="U64" s="22">
        <f t="shared" si="21"/>
        <v>93.557114228456911</v>
      </c>
      <c r="V64" s="22">
        <f t="shared" si="22"/>
        <v>100.12863978215658</v>
      </c>
      <c r="Y64" s="28">
        <f t="shared" si="23"/>
        <v>77.916085416890226</v>
      </c>
      <c r="Z64" s="28">
        <f t="shared" si="24"/>
        <v>0.39703830883141977</v>
      </c>
      <c r="AA64" s="28">
        <f t="shared" si="25"/>
        <v>11.900418499839038</v>
      </c>
      <c r="AB64" s="28">
        <f t="shared" si="26"/>
        <v>1.7920377722931644</v>
      </c>
      <c r="AC64" s="28">
        <f t="shared" si="27"/>
        <v>0</v>
      </c>
      <c r="AD64" s="28">
        <f t="shared" si="28"/>
        <v>0.37557677862431593</v>
      </c>
      <c r="AE64" s="28">
        <f t="shared" si="29"/>
        <v>2.1890760811245844</v>
      </c>
      <c r="AF64" s="28">
        <f t="shared" si="30"/>
        <v>4.3352291018349618</v>
      </c>
      <c r="AG64" s="28">
        <f t="shared" si="31"/>
        <v>1.0945380405622922</v>
      </c>
      <c r="AH64" s="28">
        <f t="shared" si="32"/>
        <v>0</v>
      </c>
      <c r="AI64" s="28">
        <f t="shared" si="33"/>
        <v>100.00000000000003</v>
      </c>
      <c r="AK64" s="28">
        <f t="shared" si="34"/>
        <v>77.916085416890226</v>
      </c>
      <c r="AL64" s="28">
        <f t="shared" si="35"/>
        <v>1.0945380405622922</v>
      </c>
      <c r="AM64" s="28">
        <f t="shared" si="36"/>
        <v>5.429767142397254</v>
      </c>
      <c r="AN64" s="28">
        <f t="shared" si="37"/>
        <v>0.82673267326732669</v>
      </c>
      <c r="AO64" s="28">
        <f t="shared" si="38"/>
        <v>0.96789106230316369</v>
      </c>
      <c r="AP64" s="28">
        <f t="shared" si="39"/>
        <v>1.4311630449464701</v>
      </c>
      <c r="AQ64" s="28">
        <f t="shared" si="40"/>
        <v>3.2406910612726696</v>
      </c>
      <c r="AR64" s="28"/>
      <c r="AS64" s="28">
        <v>11.515919325090335</v>
      </c>
      <c r="AT64" s="28">
        <v>19.330293152830201</v>
      </c>
      <c r="AU64" s="28">
        <v>69.153787522079455</v>
      </c>
      <c r="AV64" s="28"/>
      <c r="AW64" s="28">
        <v>6.8785652502995767</v>
      </c>
      <c r="AX64" s="28">
        <v>51.815237098628835</v>
      </c>
      <c r="AY64" s="28">
        <v>41.306197651071578</v>
      </c>
    </row>
    <row r="65" spans="1:51" s="27" customFormat="1" ht="12" x14ac:dyDescent="0.25">
      <c r="A65" s="20" t="s">
        <v>110</v>
      </c>
      <c r="B65" s="20">
        <v>11</v>
      </c>
      <c r="C65" s="20">
        <v>460</v>
      </c>
      <c r="D65" s="21" t="s">
        <v>109</v>
      </c>
      <c r="E65" s="23">
        <v>72.67488076311605</v>
      </c>
      <c r="F65" s="23">
        <v>0.34777424483306835</v>
      </c>
      <c r="G65" s="23">
        <v>11.824324324324325</v>
      </c>
      <c r="H65" s="23"/>
      <c r="I65" s="23">
        <v>1.7090620031796502</v>
      </c>
      <c r="J65" s="23">
        <v>0</v>
      </c>
      <c r="K65" s="23">
        <v>0.35771065182829886</v>
      </c>
      <c r="L65" s="23">
        <v>2.1959459459459461</v>
      </c>
      <c r="M65" s="23">
        <v>4.1534181240063592</v>
      </c>
      <c r="N65" s="23">
        <v>1.0135135135135136</v>
      </c>
      <c r="O65" s="23"/>
      <c r="P65" s="23"/>
      <c r="Q65" s="22">
        <v>0.20866454689984101</v>
      </c>
      <c r="R65" s="23"/>
      <c r="S65" s="37"/>
      <c r="T65" s="36"/>
      <c r="U65" s="22">
        <f t="shared" si="21"/>
        <v>94.485294117647058</v>
      </c>
      <c r="V65" s="22">
        <f t="shared" si="22"/>
        <v>94.485294117647058</v>
      </c>
      <c r="Y65" s="28">
        <f t="shared" si="23"/>
        <v>77.086846543001698</v>
      </c>
      <c r="Z65" s="28">
        <f t="shared" si="24"/>
        <v>0.36888701517706585</v>
      </c>
      <c r="AA65" s="28">
        <f t="shared" si="25"/>
        <v>12.542158516020239</v>
      </c>
      <c r="AB65" s="28">
        <f t="shared" si="26"/>
        <v>1.8128161888701519</v>
      </c>
      <c r="AC65" s="28">
        <f t="shared" si="27"/>
        <v>0</v>
      </c>
      <c r="AD65" s="28">
        <f t="shared" si="28"/>
        <v>0.37942664418212479</v>
      </c>
      <c r="AE65" s="28">
        <f t="shared" si="29"/>
        <v>2.3292580101180445</v>
      </c>
      <c r="AF65" s="28">
        <f t="shared" si="30"/>
        <v>4.4055649241146719</v>
      </c>
      <c r="AG65" s="28">
        <f t="shared" si="31"/>
        <v>1.0750421585160204</v>
      </c>
      <c r="AH65" s="28">
        <f t="shared" si="32"/>
        <v>0</v>
      </c>
      <c r="AI65" s="28">
        <f t="shared" si="33"/>
        <v>100.00000000000001</v>
      </c>
      <c r="AK65" s="28">
        <f t="shared" si="34"/>
        <v>77.086846543001698</v>
      </c>
      <c r="AL65" s="28">
        <f t="shared" si="35"/>
        <v>1.0750421585160204</v>
      </c>
      <c r="AM65" s="28">
        <f t="shared" si="36"/>
        <v>5.4806070826306925</v>
      </c>
      <c r="AN65" s="28">
        <f t="shared" si="37"/>
        <v>0.82692307692307698</v>
      </c>
      <c r="AO65" s="28">
        <f t="shared" si="38"/>
        <v>0.99189394970204414</v>
      </c>
      <c r="AP65" s="28">
        <f t="shared" si="39"/>
        <v>1.491375376558066</v>
      </c>
      <c r="AQ65" s="28">
        <f t="shared" si="40"/>
        <v>3.1513490725126481</v>
      </c>
      <c r="AR65" s="28"/>
      <c r="AS65" s="28">
        <v>11.072224706033159</v>
      </c>
      <c r="AT65" s="28">
        <v>20.134313379125775</v>
      </c>
      <c r="AU65" s="28">
        <v>68.79346191484106</v>
      </c>
      <c r="AV65" s="28"/>
      <c r="AW65" s="28">
        <v>6.8455659443652683</v>
      </c>
      <c r="AX65" s="28">
        <v>50.621863358923761</v>
      </c>
      <c r="AY65" s="28">
        <v>42.532570696710962</v>
      </c>
    </row>
    <row r="66" spans="1:51" s="27" customFormat="1" ht="12" x14ac:dyDescent="0.25">
      <c r="A66" s="20" t="s">
        <v>110</v>
      </c>
      <c r="B66" s="20" t="s">
        <v>105</v>
      </c>
      <c r="C66" s="20">
        <v>461</v>
      </c>
      <c r="D66" s="21" t="s">
        <v>109</v>
      </c>
      <c r="E66" s="23">
        <v>72.468827930174569</v>
      </c>
      <c r="F66" s="23">
        <v>0.32917705735660852</v>
      </c>
      <c r="G66" s="23">
        <v>11.930174563591024</v>
      </c>
      <c r="H66" s="23"/>
      <c r="I66" s="23">
        <v>1.8952618453865338</v>
      </c>
      <c r="J66" s="23">
        <v>0</v>
      </c>
      <c r="K66" s="23">
        <v>0.39900249376558605</v>
      </c>
      <c r="L66" s="23">
        <v>2.2044887780548628</v>
      </c>
      <c r="M66" s="23">
        <v>4.59850374064838</v>
      </c>
      <c r="N66" s="23">
        <v>1.0174563591022445</v>
      </c>
      <c r="O66" s="23"/>
      <c r="P66" s="23"/>
      <c r="Q66" s="22">
        <v>0.17955112219451372</v>
      </c>
      <c r="R66" s="23"/>
      <c r="S66" s="37"/>
      <c r="T66" s="36"/>
      <c r="U66" s="22">
        <f t="shared" si="21"/>
        <v>95.022443890274303</v>
      </c>
      <c r="V66" s="22">
        <f t="shared" si="22"/>
        <v>95.022443890274303</v>
      </c>
      <c r="Y66" s="28">
        <f t="shared" si="23"/>
        <v>76.40933950357595</v>
      </c>
      <c r="Z66" s="28">
        <f t="shared" si="24"/>
        <v>0.34707614640302908</v>
      </c>
      <c r="AA66" s="28">
        <f t="shared" si="25"/>
        <v>12.578880942364327</v>
      </c>
      <c r="AB66" s="28">
        <f t="shared" si="26"/>
        <v>1.9983172065628947</v>
      </c>
      <c r="AC66" s="28">
        <f t="shared" si="27"/>
        <v>0</v>
      </c>
      <c r="AD66" s="28">
        <f t="shared" si="28"/>
        <v>0.42069835927639887</v>
      </c>
      <c r="AE66" s="28">
        <f t="shared" si="29"/>
        <v>2.3243584350021038</v>
      </c>
      <c r="AF66" s="28">
        <f t="shared" si="30"/>
        <v>4.8485485906604975</v>
      </c>
      <c r="AG66" s="28">
        <f t="shared" si="31"/>
        <v>1.0727808161548171</v>
      </c>
      <c r="AH66" s="28">
        <f t="shared" si="32"/>
        <v>0</v>
      </c>
      <c r="AI66" s="28">
        <f t="shared" si="33"/>
        <v>100</v>
      </c>
      <c r="AK66" s="28">
        <f t="shared" si="34"/>
        <v>76.40933950357595</v>
      </c>
      <c r="AL66" s="28">
        <f t="shared" si="35"/>
        <v>1.0727808161548171</v>
      </c>
      <c r="AM66" s="28">
        <f t="shared" si="36"/>
        <v>5.9213294068153148</v>
      </c>
      <c r="AN66" s="28">
        <f t="shared" si="37"/>
        <v>0.82608695652173914</v>
      </c>
      <c r="AO66" s="28">
        <f t="shared" si="38"/>
        <v>0.94139824841979181</v>
      </c>
      <c r="AP66" s="28">
        <f t="shared" si="39"/>
        <v>1.376854236448527</v>
      </c>
      <c r="AQ66" s="28">
        <f t="shared" si="40"/>
        <v>3.596970971813211</v>
      </c>
      <c r="AR66" s="28"/>
      <c r="AS66" s="28">
        <v>10.340447822118508</v>
      </c>
      <c r="AT66" s="28">
        <v>18.803611962245263</v>
      </c>
      <c r="AU66" s="28">
        <v>70.855940215636224</v>
      </c>
      <c r="AV66" s="28"/>
      <c r="AW66" s="28">
        <v>6.8350322892526583</v>
      </c>
      <c r="AX66" s="28">
        <v>46.329216726801313</v>
      </c>
      <c r="AY66" s="28">
        <v>46.835750983946035</v>
      </c>
    </row>
    <row r="67" spans="1:51" s="27" customFormat="1" ht="12" x14ac:dyDescent="0.25">
      <c r="A67" s="20" t="s">
        <v>110</v>
      </c>
      <c r="B67" s="20" t="s">
        <v>105</v>
      </c>
      <c r="C67" s="20">
        <v>463</v>
      </c>
      <c r="D67" s="21" t="s">
        <v>109</v>
      </c>
      <c r="E67" s="23">
        <v>73.286783042394021</v>
      </c>
      <c r="F67" s="23">
        <v>0.29925187032418954</v>
      </c>
      <c r="G67" s="23">
        <v>12.179551122194516</v>
      </c>
      <c r="H67" s="23"/>
      <c r="I67" s="23">
        <v>1.8054862842892769</v>
      </c>
      <c r="J67" s="23">
        <v>0</v>
      </c>
      <c r="K67" s="23">
        <v>0.37905236907730677</v>
      </c>
      <c r="L67" s="23">
        <v>2.3840399002493768</v>
      </c>
      <c r="M67" s="23">
        <v>4.6284289276807975</v>
      </c>
      <c r="N67" s="23">
        <v>0.98753117206982544</v>
      </c>
      <c r="O67" s="23"/>
      <c r="P67" s="23"/>
      <c r="Q67" s="22">
        <v>0.16957605985037408</v>
      </c>
      <c r="R67" s="23"/>
      <c r="S67" s="37"/>
      <c r="T67" s="36"/>
      <c r="U67" s="22">
        <f t="shared" si="21"/>
        <v>96.119700748129659</v>
      </c>
      <c r="V67" s="22">
        <f t="shared" si="22"/>
        <v>96.119700748129659</v>
      </c>
      <c r="Y67" s="28">
        <f t="shared" si="23"/>
        <v>76.380081089510355</v>
      </c>
      <c r="Z67" s="28">
        <f t="shared" si="24"/>
        <v>0.31188273209273321</v>
      </c>
      <c r="AA67" s="28">
        <f t="shared" si="25"/>
        <v>12.693627196174242</v>
      </c>
      <c r="AB67" s="28">
        <f t="shared" si="26"/>
        <v>1.8816924836261568</v>
      </c>
      <c r="AC67" s="28">
        <f t="shared" si="27"/>
        <v>0</v>
      </c>
      <c r="AD67" s="28">
        <f t="shared" si="28"/>
        <v>0.39505146065079538</v>
      </c>
      <c r="AE67" s="28">
        <f t="shared" si="29"/>
        <v>2.4846657656721081</v>
      </c>
      <c r="AF67" s="28">
        <f t="shared" si="30"/>
        <v>4.8237862563676064</v>
      </c>
      <c r="AG67" s="28">
        <f t="shared" si="31"/>
        <v>1.0292130159060193</v>
      </c>
      <c r="AH67" s="28">
        <f t="shared" si="32"/>
        <v>0</v>
      </c>
      <c r="AI67" s="28">
        <f t="shared" si="33"/>
        <v>100.00000000000001</v>
      </c>
      <c r="AK67" s="28">
        <f t="shared" si="34"/>
        <v>76.380081089510355</v>
      </c>
      <c r="AL67" s="28">
        <f t="shared" si="35"/>
        <v>1.0292130159060193</v>
      </c>
      <c r="AM67" s="28">
        <f t="shared" si="36"/>
        <v>5.8529992722736255</v>
      </c>
      <c r="AN67" s="28">
        <f t="shared" si="37"/>
        <v>0.82648401826484008</v>
      </c>
      <c r="AO67" s="28">
        <f t="shared" si="38"/>
        <v>0.93572973756458655</v>
      </c>
      <c r="AP67" s="28">
        <f t="shared" si="39"/>
        <v>1.4029097017259429</v>
      </c>
      <c r="AQ67" s="28">
        <f t="shared" si="40"/>
        <v>3.3683335066015174</v>
      </c>
      <c r="AR67" s="28"/>
      <c r="AS67" s="28">
        <v>9.8696689608834589</v>
      </c>
      <c r="AT67" s="28">
        <v>19.99747320303101</v>
      </c>
      <c r="AU67" s="28">
        <v>70.132857836085535</v>
      </c>
      <c r="AV67" s="28"/>
      <c r="AW67" s="28">
        <v>6.5876179991098835</v>
      </c>
      <c r="AX67" s="28">
        <v>46.601442501187172</v>
      </c>
      <c r="AY67" s="28">
        <v>46.810939499702954</v>
      </c>
    </row>
    <row r="68" spans="1:51" s="27" customFormat="1" ht="12" x14ac:dyDescent="0.25">
      <c r="A68" s="20" t="s">
        <v>110</v>
      </c>
      <c r="B68" s="20" t="s">
        <v>105</v>
      </c>
      <c r="C68" s="20">
        <v>465</v>
      </c>
      <c r="D68" s="21" t="s">
        <v>109</v>
      </c>
      <c r="E68" s="23">
        <v>73.815461346633413</v>
      </c>
      <c r="F68" s="23">
        <v>0.3491271820448878</v>
      </c>
      <c r="G68" s="23">
        <v>12.03990024937656</v>
      </c>
      <c r="H68" s="23"/>
      <c r="I68" s="23">
        <v>1.7855361596009975</v>
      </c>
      <c r="J68" s="23">
        <v>0</v>
      </c>
      <c r="K68" s="23">
        <v>0.44887780548628431</v>
      </c>
      <c r="L68" s="23">
        <v>2.3840399002493768</v>
      </c>
      <c r="M68" s="23">
        <v>4.5685785536159607</v>
      </c>
      <c r="N68" s="23">
        <v>1.0773067331670825</v>
      </c>
      <c r="O68" s="23"/>
      <c r="P68" s="23"/>
      <c r="Q68" s="22">
        <v>0.16957605985037408</v>
      </c>
      <c r="R68" s="23"/>
      <c r="S68" s="37"/>
      <c r="T68" s="36"/>
      <c r="U68" s="22">
        <f t="shared" si="21"/>
        <v>96.638403990024926</v>
      </c>
      <c r="V68" s="22">
        <f t="shared" si="22"/>
        <v>96.638403990024926</v>
      </c>
      <c r="Y68" s="28">
        <f t="shared" si="23"/>
        <v>76.517423224071962</v>
      </c>
      <c r="Z68" s="28">
        <f t="shared" si="24"/>
        <v>0.36190673146520536</v>
      </c>
      <c r="AA68" s="28">
        <f t="shared" si="25"/>
        <v>12.480612139385796</v>
      </c>
      <c r="AB68" s="28">
        <f t="shared" si="26"/>
        <v>1.8508944266363356</v>
      </c>
      <c r="AC68" s="28">
        <f t="shared" si="27"/>
        <v>0</v>
      </c>
      <c r="AD68" s="28">
        <f t="shared" si="28"/>
        <v>0.46530865474097821</v>
      </c>
      <c r="AE68" s="28">
        <f t="shared" si="29"/>
        <v>2.4713059662909735</v>
      </c>
      <c r="AF68" s="28">
        <f t="shared" si="30"/>
        <v>4.735808086030401</v>
      </c>
      <c r="AG68" s="28">
        <f t="shared" si="31"/>
        <v>1.1167407713783479</v>
      </c>
      <c r="AH68" s="28">
        <f t="shared" si="32"/>
        <v>0</v>
      </c>
      <c r="AI68" s="28">
        <f t="shared" si="33"/>
        <v>100</v>
      </c>
      <c r="AK68" s="28">
        <f t="shared" si="34"/>
        <v>76.517423224071962</v>
      </c>
      <c r="AL68" s="28">
        <f t="shared" si="35"/>
        <v>1.1167407713783479</v>
      </c>
      <c r="AM68" s="28">
        <f t="shared" si="36"/>
        <v>5.852548857408749</v>
      </c>
      <c r="AN68" s="28">
        <f t="shared" si="37"/>
        <v>0.79910714285714279</v>
      </c>
      <c r="AO68" s="28">
        <f t="shared" si="38"/>
        <v>0.92509089068304828</v>
      </c>
      <c r="AP68" s="28">
        <f t="shared" si="39"/>
        <v>1.3870267770656373</v>
      </c>
      <c r="AQ68" s="28">
        <f t="shared" si="40"/>
        <v>3.3812428911177754</v>
      </c>
      <c r="AR68" s="28"/>
      <c r="AS68" s="28">
        <v>10.767950460811631</v>
      </c>
      <c r="AT68" s="28">
        <v>19.999402699453878</v>
      </c>
      <c r="AU68" s="28">
        <v>69.2326468397345</v>
      </c>
      <c r="AV68" s="28"/>
      <c r="AW68" s="28">
        <v>7.1420122529749888</v>
      </c>
      <c r="AX68" s="28">
        <v>46.938347437126701</v>
      </c>
      <c r="AY68" s="28">
        <v>45.91964030989832</v>
      </c>
    </row>
    <row r="69" spans="1:51" s="27" customFormat="1" ht="12" x14ac:dyDescent="0.25">
      <c r="A69" s="20" t="s">
        <v>110</v>
      </c>
      <c r="B69" s="20" t="s">
        <v>112</v>
      </c>
      <c r="C69" s="20">
        <v>466</v>
      </c>
      <c r="D69" s="21" t="s">
        <v>109</v>
      </c>
      <c r="E69" s="23">
        <v>71.948181365221728</v>
      </c>
      <c r="F69" s="23">
        <v>0.32884902840059793</v>
      </c>
      <c r="G69" s="23">
        <v>13.034379671150973</v>
      </c>
      <c r="H69" s="23"/>
      <c r="I69" s="23">
        <v>1.5744892874937719</v>
      </c>
      <c r="J69" s="23">
        <v>0.13951170901843549</v>
      </c>
      <c r="K69" s="23">
        <v>0.39860488290981566</v>
      </c>
      <c r="L69" s="23">
        <v>3.1390134529147984</v>
      </c>
      <c r="M69" s="23">
        <v>4.6337817638266072</v>
      </c>
      <c r="N69" s="23">
        <v>0.91679123069257606</v>
      </c>
      <c r="O69" s="23"/>
      <c r="P69" s="23"/>
      <c r="Q69" s="22">
        <v>0.16940707523667167</v>
      </c>
      <c r="R69" s="23"/>
      <c r="S69" s="37"/>
      <c r="T69" s="36"/>
      <c r="U69" s="22">
        <f t="shared" si="21"/>
        <v>96.283009466865991</v>
      </c>
      <c r="V69" s="22">
        <f t="shared" si="22"/>
        <v>96.283009466865991</v>
      </c>
      <c r="Y69" s="28">
        <f t="shared" si="23"/>
        <v>74.857439087610146</v>
      </c>
      <c r="Z69" s="28">
        <f t="shared" si="24"/>
        <v>0.34214618973561428</v>
      </c>
      <c r="AA69" s="28">
        <f t="shared" si="25"/>
        <v>13.561430793157076</v>
      </c>
      <c r="AB69" s="28">
        <f t="shared" si="26"/>
        <v>1.6381544841886986</v>
      </c>
      <c r="AC69" s="28">
        <f t="shared" si="27"/>
        <v>0.14515292897874546</v>
      </c>
      <c r="AD69" s="28">
        <f t="shared" si="28"/>
        <v>0.41472265422498694</v>
      </c>
      <c r="AE69" s="28">
        <f t="shared" si="29"/>
        <v>3.2659409020217729</v>
      </c>
      <c r="AF69" s="28">
        <f t="shared" si="30"/>
        <v>4.8211508553654738</v>
      </c>
      <c r="AG69" s="28">
        <f t="shared" si="31"/>
        <v>0.95386210471747002</v>
      </c>
      <c r="AH69" s="28">
        <f t="shared" si="32"/>
        <v>0</v>
      </c>
      <c r="AI69" s="28">
        <f t="shared" si="33"/>
        <v>99.999999999999986</v>
      </c>
      <c r="AK69" s="28">
        <f t="shared" si="34"/>
        <v>74.857439087610146</v>
      </c>
      <c r="AL69" s="28">
        <f t="shared" si="35"/>
        <v>0.95386210471747002</v>
      </c>
      <c r="AM69" s="28">
        <f t="shared" si="36"/>
        <v>5.7750129600829441</v>
      </c>
      <c r="AN69" s="28">
        <f t="shared" si="37"/>
        <v>0.79797979797979801</v>
      </c>
      <c r="AO69" s="28">
        <f t="shared" si="38"/>
        <v>0.91016062328499192</v>
      </c>
      <c r="AP69" s="28">
        <f t="shared" si="39"/>
        <v>1.5131846149679771</v>
      </c>
      <c r="AQ69" s="28">
        <f t="shared" si="40"/>
        <v>2.5090720580611712</v>
      </c>
      <c r="AR69" s="28"/>
      <c r="AS69" s="28">
        <v>8.6680014132610967</v>
      </c>
      <c r="AT69" s="28">
        <v>24.908726887292428</v>
      </c>
      <c r="AU69" s="28">
        <v>66.423271699446474</v>
      </c>
      <c r="AV69" s="28"/>
      <c r="AW69" s="28">
        <v>6.3624915387479479</v>
      </c>
      <c r="AX69" s="28">
        <v>44.881459169759609</v>
      </c>
      <c r="AY69" s="28">
        <v>48.756049291492445</v>
      </c>
    </row>
    <row r="70" spans="1:51" s="27" customFormat="1" ht="12" x14ac:dyDescent="0.25">
      <c r="A70" s="20" t="s">
        <v>110</v>
      </c>
      <c r="B70" s="20" t="s">
        <v>112</v>
      </c>
      <c r="C70" s="20">
        <v>467</v>
      </c>
      <c r="D70" s="21" t="s">
        <v>109</v>
      </c>
      <c r="E70" s="23">
        <v>72.486297957149972</v>
      </c>
      <c r="F70" s="23">
        <v>0.36870951669157948</v>
      </c>
      <c r="G70" s="23">
        <v>12.536123567513703</v>
      </c>
      <c r="H70" s="23"/>
      <c r="I70" s="23">
        <v>1.7737917289486798</v>
      </c>
      <c r="J70" s="23">
        <v>0</v>
      </c>
      <c r="K70" s="23">
        <v>0.35874439461883406</v>
      </c>
      <c r="L70" s="23">
        <v>2.7902341803687096</v>
      </c>
      <c r="M70" s="23">
        <v>4.5142002989536625</v>
      </c>
      <c r="N70" s="23">
        <v>0.89686098654708524</v>
      </c>
      <c r="O70" s="23"/>
      <c r="P70" s="23"/>
      <c r="Q70" s="22">
        <v>0.17937219730941703</v>
      </c>
      <c r="R70" s="23"/>
      <c r="S70" s="37"/>
      <c r="T70" s="36"/>
      <c r="U70" s="22">
        <f t="shared" si="21"/>
        <v>95.904334828101653</v>
      </c>
      <c r="V70" s="22">
        <f t="shared" si="22"/>
        <v>95.904334828101653</v>
      </c>
      <c r="Y70" s="28">
        <f t="shared" si="23"/>
        <v>75.723506141994591</v>
      </c>
      <c r="Z70" s="28">
        <f t="shared" si="24"/>
        <v>0.38517593170934833</v>
      </c>
      <c r="AA70" s="28">
        <f t="shared" si="25"/>
        <v>13.095981678117845</v>
      </c>
      <c r="AB70" s="28">
        <f t="shared" si="26"/>
        <v>1.8530085363314597</v>
      </c>
      <c r="AC70" s="28">
        <f t="shared" si="27"/>
        <v>0</v>
      </c>
      <c r="AD70" s="28">
        <f t="shared" si="28"/>
        <v>0.37476577139287942</v>
      </c>
      <c r="AE70" s="28">
        <f t="shared" si="29"/>
        <v>2.914844888611285</v>
      </c>
      <c r="AF70" s="28">
        <f t="shared" si="30"/>
        <v>4.7158026233604007</v>
      </c>
      <c r="AG70" s="28">
        <f t="shared" si="31"/>
        <v>0.93691442848219886</v>
      </c>
      <c r="AH70" s="28">
        <f t="shared" si="32"/>
        <v>0</v>
      </c>
      <c r="AI70" s="28">
        <f t="shared" si="33"/>
        <v>100</v>
      </c>
      <c r="AK70" s="28">
        <f t="shared" si="34"/>
        <v>75.723506141994591</v>
      </c>
      <c r="AL70" s="28">
        <f t="shared" si="35"/>
        <v>0.93691442848219886</v>
      </c>
      <c r="AM70" s="28">
        <f t="shared" si="36"/>
        <v>5.6527170518425995</v>
      </c>
      <c r="AN70" s="28">
        <f t="shared" si="37"/>
        <v>0.83177570093457953</v>
      </c>
      <c r="AO70" s="28">
        <f t="shared" si="38"/>
        <v>0.93076750938673303</v>
      </c>
      <c r="AP70" s="28">
        <f t="shared" si="39"/>
        <v>1.4931750841996976</v>
      </c>
      <c r="AQ70" s="28">
        <f t="shared" si="40"/>
        <v>2.7378721632313145</v>
      </c>
      <c r="AR70" s="28"/>
      <c r="AS70" s="28">
        <v>8.8949818274564834</v>
      </c>
      <c r="AT70" s="28">
        <v>23.225785882803034</v>
      </c>
      <c r="AU70" s="28">
        <v>67.879232289740486</v>
      </c>
      <c r="AV70" s="28"/>
      <c r="AW70" s="28">
        <v>6.1349524155233706</v>
      </c>
      <c r="AX70" s="28">
        <v>47.04810425870312</v>
      </c>
      <c r="AY70" s="28">
        <v>46.816943325773501</v>
      </c>
    </row>
    <row r="71" spans="1:51" s="27" customFormat="1" ht="12" x14ac:dyDescent="0.25">
      <c r="A71" s="20" t="s">
        <v>100</v>
      </c>
      <c r="B71" s="20" t="s">
        <v>85</v>
      </c>
      <c r="C71" s="20">
        <v>7</v>
      </c>
      <c r="D71" s="21" t="s">
        <v>101</v>
      </c>
      <c r="E71" s="23">
        <v>72.114797476083851</v>
      </c>
      <c r="F71" s="23">
        <v>0.30531243639324235</v>
      </c>
      <c r="G71" s="23">
        <v>11.907185019336453</v>
      </c>
      <c r="H71" s="23"/>
      <c r="I71" s="23">
        <v>1.8115204559332381</v>
      </c>
      <c r="J71" s="23"/>
      <c r="K71" s="23">
        <v>0.38672908609810702</v>
      </c>
      <c r="L71" s="23">
        <v>2.1473641359658044</v>
      </c>
      <c r="M71" s="23">
        <v>3.9792387543252592</v>
      </c>
      <c r="N71" s="23">
        <v>1.0889476898025645</v>
      </c>
      <c r="O71" s="23"/>
      <c r="P71" s="23"/>
      <c r="Q71" s="22">
        <v>0.18318746183594542</v>
      </c>
      <c r="R71" s="23"/>
      <c r="S71" s="40">
        <v>5.6762417913102574</v>
      </c>
      <c r="T71" s="36"/>
      <c r="U71" s="22">
        <f t="shared" si="21"/>
        <v>93.924282515774451</v>
      </c>
      <c r="V71" s="22">
        <f t="shared" si="22"/>
        <v>99.600524307084711</v>
      </c>
      <c r="Y71" s="28">
        <f t="shared" si="23"/>
        <v>76.929757898165249</v>
      </c>
      <c r="Z71" s="28">
        <f t="shared" si="24"/>
        <v>0.32569753555531428</v>
      </c>
      <c r="AA71" s="28">
        <f t="shared" si="25"/>
        <v>12.702203886657259</v>
      </c>
      <c r="AB71" s="28">
        <f t="shared" si="26"/>
        <v>1.9324720442948651</v>
      </c>
      <c r="AC71" s="28">
        <f t="shared" si="27"/>
        <v>0</v>
      </c>
      <c r="AD71" s="28">
        <f t="shared" si="28"/>
        <v>0.41255021170339817</v>
      </c>
      <c r="AE71" s="28">
        <f t="shared" si="29"/>
        <v>2.2907393334057105</v>
      </c>
      <c r="AF71" s="28">
        <f t="shared" si="30"/>
        <v>4.2449245467375967</v>
      </c>
      <c r="AG71" s="28">
        <f t="shared" si="31"/>
        <v>1.1616545434806211</v>
      </c>
      <c r="AH71" s="28">
        <f t="shared" si="32"/>
        <v>0</v>
      </c>
      <c r="AI71" s="28">
        <f t="shared" si="33"/>
        <v>100.00000000000003</v>
      </c>
      <c r="AK71" s="28">
        <f t="shared" si="34"/>
        <v>76.929757898165249</v>
      </c>
      <c r="AL71" s="28">
        <f t="shared" si="35"/>
        <v>1.1616545434806211</v>
      </c>
      <c r="AM71" s="28">
        <f t="shared" si="36"/>
        <v>5.4065790902182176</v>
      </c>
      <c r="AN71" s="28">
        <f t="shared" si="37"/>
        <v>0.82407407407407407</v>
      </c>
      <c r="AO71" s="28">
        <f t="shared" si="38"/>
        <v>1.0240282065338044</v>
      </c>
      <c r="AP71" s="28">
        <f t="shared" si="39"/>
        <v>1.5416564036143632</v>
      </c>
      <c r="AQ71" s="28">
        <f t="shared" si="40"/>
        <v>3.1158397568125071</v>
      </c>
      <c r="AR71" s="28"/>
      <c r="AS71" s="28">
        <v>12.202134808653536</v>
      </c>
      <c r="AT71" s="28">
        <v>20.195021845363332</v>
      </c>
      <c r="AU71" s="28">
        <v>67.602843345983132</v>
      </c>
      <c r="AV71" s="28"/>
      <c r="AW71" s="28">
        <v>7.439456509130725</v>
      </c>
      <c r="AX71" s="28">
        <v>51.344115312305703</v>
      </c>
      <c r="AY71" s="28">
        <v>41.216428178563561</v>
      </c>
    </row>
    <row r="72" spans="1:51" s="27" customFormat="1" ht="12" x14ac:dyDescent="0.25">
      <c r="A72" s="20" t="s">
        <v>102</v>
      </c>
      <c r="B72" s="20" t="s">
        <v>77</v>
      </c>
      <c r="C72" s="20">
        <v>93</v>
      </c>
      <c r="D72" s="21" t="s">
        <v>76</v>
      </c>
      <c r="E72" s="23">
        <v>73.962301985161417</v>
      </c>
      <c r="F72" s="23">
        <v>0.30078203328654501</v>
      </c>
      <c r="G72" s="23">
        <v>11.900942450370964</v>
      </c>
      <c r="H72" s="23"/>
      <c r="I72" s="23">
        <v>1.7144575897333068</v>
      </c>
      <c r="J72" s="23">
        <v>0.13033888109083619</v>
      </c>
      <c r="K72" s="23">
        <v>0.35091237216763588</v>
      </c>
      <c r="L72" s="23">
        <v>2.1054742330058156</v>
      </c>
      <c r="M72" s="23">
        <v>4.4916783637457396</v>
      </c>
      <c r="N72" s="23">
        <v>1.0026067776218168</v>
      </c>
      <c r="O72" s="23"/>
      <c r="P72" s="23"/>
      <c r="Q72" s="22">
        <v>0.15039101664327251</v>
      </c>
      <c r="R72" s="23"/>
      <c r="S72" s="37"/>
      <c r="T72" s="36"/>
      <c r="U72" s="22">
        <f t="shared" si="21"/>
        <v>96.109885702827356</v>
      </c>
      <c r="V72" s="22">
        <f t="shared" si="22"/>
        <v>96.109885702827356</v>
      </c>
      <c r="Y72" s="28">
        <f t="shared" si="23"/>
        <v>77.076585518754584</v>
      </c>
      <c r="Z72" s="28">
        <f t="shared" si="24"/>
        <v>0.313446870755407</v>
      </c>
      <c r="AA72" s="28">
        <f t="shared" si="25"/>
        <v>12.402047852888936</v>
      </c>
      <c r="AB72" s="28">
        <f t="shared" si="26"/>
        <v>1.7866471633058199</v>
      </c>
      <c r="AC72" s="28">
        <f t="shared" si="27"/>
        <v>0.13582697732734306</v>
      </c>
      <c r="AD72" s="28">
        <f t="shared" si="28"/>
        <v>0.36568801588130817</v>
      </c>
      <c r="AE72" s="28">
        <f t="shared" si="29"/>
        <v>2.1941280952878492</v>
      </c>
      <c r="AF72" s="28">
        <f t="shared" si="30"/>
        <v>4.6808066032807449</v>
      </c>
      <c r="AG72" s="28">
        <f t="shared" si="31"/>
        <v>1.0448229025180233</v>
      </c>
      <c r="AH72" s="28">
        <f t="shared" si="32"/>
        <v>0</v>
      </c>
      <c r="AI72" s="28">
        <f t="shared" si="33"/>
        <v>100.00000000000001</v>
      </c>
      <c r="AK72" s="28">
        <f t="shared" si="34"/>
        <v>77.076585518754584</v>
      </c>
      <c r="AL72" s="28">
        <f t="shared" si="35"/>
        <v>1.0448229025180233</v>
      </c>
      <c r="AM72" s="28">
        <f t="shared" si="36"/>
        <v>5.7256295057987678</v>
      </c>
      <c r="AN72" s="28">
        <f t="shared" si="37"/>
        <v>0.83009708737864074</v>
      </c>
      <c r="AO72" s="28">
        <f t="shared" si="38"/>
        <v>0.96747551777687535</v>
      </c>
      <c r="AP72" s="28">
        <f t="shared" si="39"/>
        <v>1.4045677287488825</v>
      </c>
      <c r="AQ72" s="28">
        <f t="shared" si="40"/>
        <v>3.5315014105109186</v>
      </c>
      <c r="AR72" s="28"/>
      <c r="AS72" s="28">
        <v>10.46598975345842</v>
      </c>
      <c r="AT72" s="28">
        <v>18.446306940470468</v>
      </c>
      <c r="AU72" s="28">
        <v>71.08770330607112</v>
      </c>
      <c r="AV72" s="28"/>
      <c r="AW72" s="28">
        <v>6.5988686009677711</v>
      </c>
      <c r="AX72" s="28">
        <v>48.579912927426626</v>
      </c>
      <c r="AY72" s="28">
        <v>44.821218471605597</v>
      </c>
    </row>
    <row r="73" spans="1:51" s="27" customFormat="1" ht="12" x14ac:dyDescent="0.25">
      <c r="A73" s="20" t="s">
        <v>102</v>
      </c>
      <c r="B73" s="20" t="s">
        <v>77</v>
      </c>
      <c r="C73" s="20">
        <v>94</v>
      </c>
      <c r="D73" s="21" t="s">
        <v>76</v>
      </c>
      <c r="E73" s="23">
        <v>73.741728494084626</v>
      </c>
      <c r="F73" s="23">
        <v>0.32083416883898142</v>
      </c>
      <c r="G73" s="23">
        <v>11.71044716262282</v>
      </c>
      <c r="H73" s="23"/>
      <c r="I73" s="23">
        <v>1.7445357930619612</v>
      </c>
      <c r="J73" s="23">
        <v>0</v>
      </c>
      <c r="K73" s="23">
        <v>0.36093843994385405</v>
      </c>
      <c r="L73" s="23">
        <v>2.185682775215561</v>
      </c>
      <c r="M73" s="23">
        <v>4.4616001604170847</v>
      </c>
      <c r="N73" s="23">
        <v>1.1028674553839986</v>
      </c>
      <c r="O73" s="23"/>
      <c r="P73" s="23"/>
      <c r="Q73" s="22">
        <v>0.18046921997192703</v>
      </c>
      <c r="R73" s="23"/>
      <c r="S73" s="37"/>
      <c r="T73" s="36"/>
      <c r="U73" s="22">
        <f t="shared" si="21"/>
        <v>95.809103669540818</v>
      </c>
      <c r="V73" s="22">
        <f t="shared" si="22"/>
        <v>95.809103669540818</v>
      </c>
      <c r="Y73" s="28">
        <f t="shared" si="23"/>
        <v>77.112602222688196</v>
      </c>
      <c r="Z73" s="28">
        <f t="shared" si="24"/>
        <v>0.33550010484378273</v>
      </c>
      <c r="AA73" s="28">
        <f t="shared" si="25"/>
        <v>12.245753826798071</v>
      </c>
      <c r="AB73" s="28">
        <f t="shared" si="26"/>
        <v>1.8242818200880684</v>
      </c>
      <c r="AC73" s="28">
        <f t="shared" si="27"/>
        <v>0</v>
      </c>
      <c r="AD73" s="28">
        <f t="shared" si="28"/>
        <v>0.37743761794925557</v>
      </c>
      <c r="AE73" s="28">
        <f t="shared" si="29"/>
        <v>2.2855944642482702</v>
      </c>
      <c r="AF73" s="28">
        <f t="shared" si="30"/>
        <v>4.6655483329838532</v>
      </c>
      <c r="AG73" s="28">
        <f t="shared" si="31"/>
        <v>1.1532816104005033</v>
      </c>
      <c r="AH73" s="28">
        <f t="shared" si="32"/>
        <v>0</v>
      </c>
      <c r="AI73" s="28">
        <f t="shared" si="33"/>
        <v>100.00000000000001</v>
      </c>
      <c r="AK73" s="28">
        <f t="shared" si="34"/>
        <v>77.112602222688196</v>
      </c>
      <c r="AL73" s="28">
        <f t="shared" si="35"/>
        <v>1.1532816104005033</v>
      </c>
      <c r="AM73" s="28">
        <f t="shared" si="36"/>
        <v>5.8188299433843564</v>
      </c>
      <c r="AN73" s="28">
        <f t="shared" si="37"/>
        <v>0.82857142857142851</v>
      </c>
      <c r="AO73" s="28">
        <f t="shared" si="38"/>
        <v>0.9363935428105693</v>
      </c>
      <c r="AP73" s="28">
        <f t="shared" si="39"/>
        <v>1.3725201927597814</v>
      </c>
      <c r="AQ73" s="28">
        <f t="shared" si="40"/>
        <v>3.5332354791360863</v>
      </c>
      <c r="AR73" s="28"/>
      <c r="AS73" s="28">
        <v>11.367844050514758</v>
      </c>
      <c r="AT73" s="28">
        <v>18.908267880125685</v>
      </c>
      <c r="AU73" s="28">
        <v>69.72388806935956</v>
      </c>
      <c r="AV73" s="28"/>
      <c r="AW73" s="28">
        <v>7.2810527277702493</v>
      </c>
      <c r="AX73" s="28">
        <v>48.061112139879391</v>
      </c>
      <c r="AY73" s="28">
        <v>44.657835132350357</v>
      </c>
    </row>
    <row r="74" spans="1:51" s="27" customFormat="1" ht="12" x14ac:dyDescent="0.25">
      <c r="A74" s="20" t="s">
        <v>102</v>
      </c>
      <c r="B74" s="20" t="s">
        <v>91</v>
      </c>
      <c r="C74" s="20">
        <v>113</v>
      </c>
      <c r="D74" s="21" t="s">
        <v>76</v>
      </c>
      <c r="E74" s="23">
        <v>74.344718030182676</v>
      </c>
      <c r="F74" s="23">
        <v>0.34749801429706118</v>
      </c>
      <c r="G74" s="23">
        <v>11.328435266084194</v>
      </c>
      <c r="H74" s="23"/>
      <c r="I74" s="23">
        <v>1.7374900714853059</v>
      </c>
      <c r="J74" s="23">
        <v>0.11914217633042097</v>
      </c>
      <c r="K74" s="23">
        <v>0.35742652899126293</v>
      </c>
      <c r="L74" s="23">
        <v>2.0154884829229545</v>
      </c>
      <c r="M74" s="23">
        <v>3.6239078633836379</v>
      </c>
      <c r="N74" s="23">
        <v>0.99285146942017477</v>
      </c>
      <c r="O74" s="23"/>
      <c r="P74" s="23"/>
      <c r="Q74" s="22">
        <v>0.19857029388403497</v>
      </c>
      <c r="R74" s="23"/>
      <c r="S74" s="37"/>
      <c r="T74" s="36"/>
      <c r="U74" s="22">
        <f t="shared" si="21"/>
        <v>95.065528196981731</v>
      </c>
      <c r="V74" s="22">
        <f t="shared" si="22"/>
        <v>95.065528196981731</v>
      </c>
      <c r="Y74" s="28">
        <f t="shared" si="23"/>
        <v>78.367346938775498</v>
      </c>
      <c r="Z74" s="28">
        <f t="shared" si="24"/>
        <v>0.36630036630036633</v>
      </c>
      <c r="AA74" s="28">
        <f t="shared" si="25"/>
        <v>11.94139194139194</v>
      </c>
      <c r="AB74" s="28">
        <f t="shared" si="26"/>
        <v>1.8315018315018314</v>
      </c>
      <c r="AC74" s="28">
        <f t="shared" si="27"/>
        <v>0.12558869701726846</v>
      </c>
      <c r="AD74" s="28">
        <f t="shared" si="28"/>
        <v>0.37676609105180531</v>
      </c>
      <c r="AE74" s="28">
        <f t="shared" si="29"/>
        <v>2.1245421245421241</v>
      </c>
      <c r="AF74" s="28">
        <f t="shared" si="30"/>
        <v>3.8199895342752486</v>
      </c>
      <c r="AG74" s="28">
        <f t="shared" si="31"/>
        <v>1.0465724751439036</v>
      </c>
      <c r="AH74" s="28">
        <f t="shared" si="32"/>
        <v>0</v>
      </c>
      <c r="AI74" s="28">
        <f t="shared" si="33"/>
        <v>99.999999999999986</v>
      </c>
      <c r="AK74" s="28">
        <f t="shared" si="34"/>
        <v>78.367346938775498</v>
      </c>
      <c r="AL74" s="28">
        <f t="shared" si="35"/>
        <v>1.0465724751439036</v>
      </c>
      <c r="AM74" s="28">
        <f t="shared" si="36"/>
        <v>4.8665620094191517</v>
      </c>
      <c r="AN74" s="28">
        <f t="shared" si="37"/>
        <v>0.82938388625592419</v>
      </c>
      <c r="AO74" s="28">
        <f t="shared" si="38"/>
        <v>1.0587747533050227</v>
      </c>
      <c r="AP74" s="28">
        <f t="shared" si="39"/>
        <v>1.610255941314757</v>
      </c>
      <c r="AQ74" s="28">
        <f t="shared" si="40"/>
        <v>2.7420198848770276</v>
      </c>
      <c r="AR74" s="28"/>
      <c r="AS74" s="28">
        <v>12.139427195253877</v>
      </c>
      <c r="AT74" s="28">
        <v>20.682549083913788</v>
      </c>
      <c r="AU74" s="28">
        <v>67.178023720832343</v>
      </c>
      <c r="AV74" s="28"/>
      <c r="AW74" s="28">
        <v>6.6287504091109994</v>
      </c>
      <c r="AX74" s="28">
        <v>56.688600149502157</v>
      </c>
      <c r="AY74" s="28">
        <v>36.682649441386836</v>
      </c>
    </row>
    <row r="75" spans="1:51" s="27" customFormat="1" ht="12" x14ac:dyDescent="0.25">
      <c r="A75" s="20" t="s">
        <v>102</v>
      </c>
      <c r="B75" s="20" t="s">
        <v>91</v>
      </c>
      <c r="C75" s="20">
        <v>118</v>
      </c>
      <c r="D75" s="21" t="s">
        <v>76</v>
      </c>
      <c r="E75" s="23">
        <v>73.878077839555203</v>
      </c>
      <c r="F75" s="23">
        <v>0.36735504368546468</v>
      </c>
      <c r="G75" s="23">
        <v>11.288721207307386</v>
      </c>
      <c r="H75" s="23"/>
      <c r="I75" s="23">
        <v>1.7871326449563145</v>
      </c>
      <c r="J75" s="23">
        <v>0</v>
      </c>
      <c r="K75" s="23">
        <v>0.40706910246227163</v>
      </c>
      <c r="L75" s="23">
        <v>1.9062748212867355</v>
      </c>
      <c r="M75" s="23">
        <v>3.8125496425734711</v>
      </c>
      <c r="N75" s="23">
        <v>0.95313741064336777</v>
      </c>
      <c r="O75" s="23"/>
      <c r="P75" s="23"/>
      <c r="Q75" s="22">
        <v>0.16878474980142971</v>
      </c>
      <c r="R75" s="23"/>
      <c r="S75" s="37"/>
      <c r="T75" s="36"/>
      <c r="U75" s="22">
        <f t="shared" si="21"/>
        <v>94.569102462271644</v>
      </c>
      <c r="V75" s="22">
        <f t="shared" si="22"/>
        <v>94.569102462271644</v>
      </c>
      <c r="Y75" s="28">
        <f t="shared" si="23"/>
        <v>78.260412284392103</v>
      </c>
      <c r="Z75" s="28">
        <f t="shared" si="24"/>
        <v>0.38914598233066894</v>
      </c>
      <c r="AA75" s="28">
        <f t="shared" si="25"/>
        <v>11.958350862431635</v>
      </c>
      <c r="AB75" s="28">
        <f t="shared" si="26"/>
        <v>1.8931426167437948</v>
      </c>
      <c r="AC75" s="28">
        <f t="shared" si="27"/>
        <v>0</v>
      </c>
      <c r="AD75" s="28">
        <f t="shared" si="28"/>
        <v>0.43121581825830874</v>
      </c>
      <c r="AE75" s="28">
        <f t="shared" si="29"/>
        <v>2.0193521245267148</v>
      </c>
      <c r="AF75" s="28">
        <f t="shared" si="30"/>
        <v>4.0387042490534295</v>
      </c>
      <c r="AG75" s="28">
        <f t="shared" si="31"/>
        <v>1.0096760622633574</v>
      </c>
      <c r="AH75" s="28">
        <f t="shared" si="32"/>
        <v>0</v>
      </c>
      <c r="AI75" s="28">
        <f t="shared" si="33"/>
        <v>100</v>
      </c>
      <c r="AK75" s="28">
        <f t="shared" si="34"/>
        <v>78.260412284392103</v>
      </c>
      <c r="AL75" s="28">
        <f t="shared" si="35"/>
        <v>1.0096760622633574</v>
      </c>
      <c r="AM75" s="28">
        <f t="shared" si="36"/>
        <v>5.0483803113167873</v>
      </c>
      <c r="AN75" s="28">
        <f t="shared" si="37"/>
        <v>0.81447963800904988</v>
      </c>
      <c r="AO75" s="28">
        <f t="shared" si="38"/>
        <v>1.0483293634676658</v>
      </c>
      <c r="AP75" s="28">
        <f t="shared" si="39"/>
        <v>1.545878021068066</v>
      </c>
      <c r="AQ75" s="28">
        <f t="shared" si="40"/>
        <v>3.0290281867900726</v>
      </c>
      <c r="AR75" s="28"/>
      <c r="AS75" s="28">
        <v>11.437607062854132</v>
      </c>
      <c r="AT75" s="28">
        <v>19.198840426933725</v>
      </c>
      <c r="AU75" s="28">
        <v>69.363552510212159</v>
      </c>
      <c r="AV75" s="28"/>
      <c r="AW75" s="28">
        <v>6.3568226936668086</v>
      </c>
      <c r="AX75" s="28">
        <v>55.092123551192536</v>
      </c>
      <c r="AY75" s="28">
        <v>38.551053755140643</v>
      </c>
    </row>
    <row r="76" spans="1:51" s="27" customFormat="1" ht="12" x14ac:dyDescent="0.25">
      <c r="A76" s="20" t="s">
        <v>102</v>
      </c>
      <c r="B76" s="20" t="s">
        <v>103</v>
      </c>
      <c r="C76" s="20">
        <v>123</v>
      </c>
      <c r="D76" s="21" t="s">
        <v>76</v>
      </c>
      <c r="E76" s="23">
        <v>73.536159600997507</v>
      </c>
      <c r="F76" s="23">
        <v>0.32917705735660852</v>
      </c>
      <c r="G76" s="23">
        <v>12.309226932668329</v>
      </c>
      <c r="H76" s="23"/>
      <c r="I76" s="23">
        <v>1.745635910224439</v>
      </c>
      <c r="J76" s="23">
        <v>0</v>
      </c>
      <c r="K76" s="23">
        <v>0.39900249376558605</v>
      </c>
      <c r="L76" s="23">
        <v>2.5436408977556111</v>
      </c>
      <c r="M76" s="23">
        <v>4.4688279301745641</v>
      </c>
      <c r="N76" s="23">
        <v>1.0074812967581048</v>
      </c>
      <c r="O76" s="23"/>
      <c r="P76" s="23"/>
      <c r="Q76" s="22">
        <v>0.19950124688279303</v>
      </c>
      <c r="R76" s="23"/>
      <c r="S76" s="37"/>
      <c r="T76" s="36"/>
      <c r="U76" s="22">
        <f t="shared" si="21"/>
        <v>96.538653366583532</v>
      </c>
      <c r="V76" s="22">
        <f t="shared" si="22"/>
        <v>96.538653366583532</v>
      </c>
      <c r="Y76" s="28">
        <f t="shared" si="23"/>
        <v>76.330503209774292</v>
      </c>
      <c r="Z76" s="28">
        <f t="shared" si="24"/>
        <v>0.34168564920273353</v>
      </c>
      <c r="AA76" s="28">
        <f t="shared" si="25"/>
        <v>12.776972458065854</v>
      </c>
      <c r="AB76" s="28">
        <f t="shared" si="26"/>
        <v>1.8119693518326776</v>
      </c>
      <c r="AC76" s="28">
        <f t="shared" si="27"/>
        <v>0</v>
      </c>
      <c r="AD76" s="28">
        <f t="shared" si="28"/>
        <v>0.41416442327604064</v>
      </c>
      <c r="AE76" s="28">
        <f t="shared" si="29"/>
        <v>2.6402981983847589</v>
      </c>
      <c r="AF76" s="28">
        <f t="shared" si="30"/>
        <v>4.6386415406916557</v>
      </c>
      <c r="AG76" s="28">
        <f t="shared" si="31"/>
        <v>1.0457651687720027</v>
      </c>
      <c r="AH76" s="28">
        <f t="shared" si="32"/>
        <v>0</v>
      </c>
      <c r="AI76" s="28">
        <f t="shared" si="33"/>
        <v>100</v>
      </c>
      <c r="AK76" s="28">
        <f t="shared" si="34"/>
        <v>76.330503209774292</v>
      </c>
      <c r="AL76" s="28">
        <f t="shared" si="35"/>
        <v>1.0457651687720027</v>
      </c>
      <c r="AM76" s="28">
        <f t="shared" si="36"/>
        <v>5.6844067094636586</v>
      </c>
      <c r="AN76" s="28">
        <f t="shared" si="37"/>
        <v>0.81395348837209291</v>
      </c>
      <c r="AO76" s="28">
        <f t="shared" si="38"/>
        <v>0.9421270780167772</v>
      </c>
      <c r="AP76" s="28">
        <f t="shared" si="39"/>
        <v>1.4583146930775424</v>
      </c>
      <c r="AQ76" s="28">
        <f t="shared" si="40"/>
        <v>3.0441085110788997</v>
      </c>
      <c r="AR76" s="28"/>
      <c r="AS76" s="28">
        <v>10.158475602937877</v>
      </c>
      <c r="AT76" s="28">
        <v>21.525694855235226</v>
      </c>
      <c r="AU76" s="28">
        <v>68.315829541826886</v>
      </c>
      <c r="AV76" s="28"/>
      <c r="AW76" s="28">
        <v>6.7501244767865538</v>
      </c>
      <c r="AX76" s="28">
        <v>47.855234519311267</v>
      </c>
      <c r="AY76" s="28">
        <v>45.394641003902173</v>
      </c>
    </row>
    <row r="77" spans="1:51" s="27" customFormat="1" ht="12" x14ac:dyDescent="0.25">
      <c r="A77" s="20" t="s">
        <v>102</v>
      </c>
      <c r="B77" s="20" t="s">
        <v>103</v>
      </c>
      <c r="C77" s="20">
        <v>124</v>
      </c>
      <c r="D77" s="21" t="s">
        <v>76</v>
      </c>
      <c r="E77" s="23">
        <v>73.835411471321692</v>
      </c>
      <c r="F77" s="23">
        <v>0.3491271820448878</v>
      </c>
      <c r="G77" s="23">
        <v>11.990024937655861</v>
      </c>
      <c r="H77" s="23"/>
      <c r="I77" s="23">
        <v>1.745635910224439</v>
      </c>
      <c r="J77" s="23">
        <v>0</v>
      </c>
      <c r="K77" s="23">
        <v>0.39900249376558605</v>
      </c>
      <c r="L77" s="23">
        <v>2.2643391521197009</v>
      </c>
      <c r="M77" s="23">
        <v>4.5286783042394019</v>
      </c>
      <c r="N77" s="23">
        <v>1.0573566084788031</v>
      </c>
      <c r="O77" s="23"/>
      <c r="P77" s="23"/>
      <c r="Q77" s="22">
        <v>0.19950124688279303</v>
      </c>
      <c r="R77" s="23"/>
      <c r="S77" s="37"/>
      <c r="T77" s="36"/>
      <c r="U77" s="22">
        <f t="shared" si="21"/>
        <v>96.369077306733161</v>
      </c>
      <c r="V77" s="22">
        <f t="shared" si="22"/>
        <v>96.369077306733161</v>
      </c>
      <c r="Y77" s="28">
        <f t="shared" si="23"/>
        <v>76.776268021989438</v>
      </c>
      <c r="Z77" s="28">
        <f t="shared" si="24"/>
        <v>0.36303288040659693</v>
      </c>
      <c r="AA77" s="28">
        <f t="shared" si="25"/>
        <v>12.467586349963698</v>
      </c>
      <c r="AB77" s="28">
        <f t="shared" si="26"/>
        <v>1.8151644020329845</v>
      </c>
      <c r="AC77" s="28">
        <f t="shared" si="27"/>
        <v>0</v>
      </c>
      <c r="AD77" s="28">
        <f t="shared" si="28"/>
        <v>0.41489472046468218</v>
      </c>
      <c r="AE77" s="28">
        <f t="shared" si="29"/>
        <v>2.3545275386370714</v>
      </c>
      <c r="AF77" s="28">
        <f t="shared" si="30"/>
        <v>4.7090550772741429</v>
      </c>
      <c r="AG77" s="28">
        <f t="shared" si="31"/>
        <v>1.0994710092314079</v>
      </c>
      <c r="AH77" s="28">
        <f t="shared" si="32"/>
        <v>0</v>
      </c>
      <c r="AI77" s="28">
        <f t="shared" si="33"/>
        <v>100.00000000000003</v>
      </c>
      <c r="AK77" s="28">
        <f t="shared" si="34"/>
        <v>76.776268021989438</v>
      </c>
      <c r="AL77" s="28">
        <f t="shared" si="35"/>
        <v>1.0994710092314079</v>
      </c>
      <c r="AM77" s="28">
        <f t="shared" si="36"/>
        <v>5.8085260865055508</v>
      </c>
      <c r="AN77" s="28">
        <f t="shared" si="37"/>
        <v>0.81395348837209303</v>
      </c>
      <c r="AO77" s="28">
        <f t="shared" si="38"/>
        <v>0.94335522618746281</v>
      </c>
      <c r="AP77" s="28">
        <f t="shared" si="39"/>
        <v>1.3953010723639101</v>
      </c>
      <c r="AQ77" s="28">
        <f t="shared" si="40"/>
        <v>3.4539985478684794</v>
      </c>
      <c r="AR77" s="28"/>
      <c r="AS77" s="28">
        <v>10.763164867405248</v>
      </c>
      <c r="AT77" s="28">
        <v>19.345048175597466</v>
      </c>
      <c r="AU77" s="28">
        <v>69.891786956997308</v>
      </c>
      <c r="AV77" s="28"/>
      <c r="AW77" s="28">
        <v>6.9841988891216422</v>
      </c>
      <c r="AX77" s="28">
        <v>47.663142591073857</v>
      </c>
      <c r="AY77" s="28">
        <v>45.352658519804493</v>
      </c>
    </row>
    <row r="78" spans="1:51" s="27" customFormat="1" ht="12" x14ac:dyDescent="0.25">
      <c r="A78" s="20" t="s">
        <v>102</v>
      </c>
      <c r="B78" s="20" t="s">
        <v>104</v>
      </c>
      <c r="C78" s="20">
        <v>127</v>
      </c>
      <c r="D78" s="21" t="s">
        <v>76</v>
      </c>
      <c r="E78" s="23">
        <v>72.492750724927504</v>
      </c>
      <c r="F78" s="23">
        <v>0.37996200379962003</v>
      </c>
      <c r="G78" s="23">
        <v>11.848815118488151</v>
      </c>
      <c r="H78" s="23"/>
      <c r="I78" s="23">
        <v>1.7598240175982403</v>
      </c>
      <c r="J78" s="23">
        <v>0</v>
      </c>
      <c r="K78" s="23">
        <v>0.39996000399960008</v>
      </c>
      <c r="L78" s="23">
        <v>2.24977502249775</v>
      </c>
      <c r="M78" s="23">
        <v>4.3695630436956305</v>
      </c>
      <c r="N78" s="23">
        <v>1.0098990100989902</v>
      </c>
      <c r="O78" s="23"/>
      <c r="P78" s="23"/>
      <c r="Q78" s="22">
        <v>0.18998100189981001</v>
      </c>
      <c r="R78" s="23"/>
      <c r="S78" s="37"/>
      <c r="T78" s="36"/>
      <c r="U78" s="22">
        <f t="shared" si="21"/>
        <v>94.700529947005279</v>
      </c>
      <c r="V78" s="22">
        <f t="shared" si="22"/>
        <v>94.700529947005279</v>
      </c>
      <c r="Y78" s="28">
        <f t="shared" si="23"/>
        <v>76.703343207786716</v>
      </c>
      <c r="Z78" s="28">
        <f t="shared" si="24"/>
        <v>0.40203131612357185</v>
      </c>
      <c r="AA78" s="28">
        <f t="shared" si="25"/>
        <v>12.537029200169279</v>
      </c>
      <c r="AB78" s="28">
        <f t="shared" si="26"/>
        <v>1.8620397799407538</v>
      </c>
      <c r="AC78" s="28">
        <f t="shared" si="27"/>
        <v>0</v>
      </c>
      <c r="AD78" s="28">
        <f t="shared" si="28"/>
        <v>0.42319085907744408</v>
      </c>
      <c r="AE78" s="28">
        <f t="shared" si="29"/>
        <v>2.3804485823106223</v>
      </c>
      <c r="AF78" s="28">
        <f t="shared" si="30"/>
        <v>4.623360135421076</v>
      </c>
      <c r="AG78" s="28">
        <f t="shared" si="31"/>
        <v>1.0685569191705462</v>
      </c>
      <c r="AH78" s="28">
        <f t="shared" si="32"/>
        <v>0</v>
      </c>
      <c r="AI78" s="28">
        <f t="shared" si="33"/>
        <v>100.00000000000003</v>
      </c>
      <c r="AK78" s="28">
        <f t="shared" si="34"/>
        <v>76.703343207786716</v>
      </c>
      <c r="AL78" s="28">
        <f t="shared" si="35"/>
        <v>1.0685569191705462</v>
      </c>
      <c r="AM78" s="28">
        <f t="shared" si="36"/>
        <v>5.691917054591622</v>
      </c>
      <c r="AN78" s="28">
        <f t="shared" si="37"/>
        <v>0.81481481481481477</v>
      </c>
      <c r="AO78" s="28">
        <f t="shared" si="38"/>
        <v>0.95783430058865038</v>
      </c>
      <c r="AP78" s="28">
        <f t="shared" si="39"/>
        <v>1.4310044832920943</v>
      </c>
      <c r="AQ78" s="28">
        <f t="shared" si="40"/>
        <v>3.3114684722809997</v>
      </c>
      <c r="AR78" s="28"/>
      <c r="AS78" s="28">
        <v>10.604925166858703</v>
      </c>
      <c r="AT78" s="28">
        <v>19.827985084782664</v>
      </c>
      <c r="AU78" s="28">
        <v>69.567089748358626</v>
      </c>
      <c r="AV78" s="28"/>
      <c r="AW78" s="28">
        <v>6.8180215776688362</v>
      </c>
      <c r="AX78" s="28">
        <v>48.456540803761953</v>
      </c>
      <c r="AY78" s="28">
        <v>44.72543761856921</v>
      </c>
    </row>
    <row r="79" spans="1:51" s="27" customFormat="1" ht="12" x14ac:dyDescent="0.25">
      <c r="A79" s="20" t="s">
        <v>102</v>
      </c>
      <c r="B79" s="20" t="s">
        <v>104</v>
      </c>
      <c r="C79" s="20">
        <v>128</v>
      </c>
      <c r="D79" s="21" t="s">
        <v>76</v>
      </c>
      <c r="E79" s="23">
        <v>72.962703729627037</v>
      </c>
      <c r="F79" s="23">
        <v>0.36996300369963003</v>
      </c>
      <c r="G79" s="23">
        <v>11.93880611938806</v>
      </c>
      <c r="H79" s="23"/>
      <c r="I79" s="23">
        <v>1.71982801719828</v>
      </c>
      <c r="J79" s="23">
        <v>0</v>
      </c>
      <c r="K79" s="23">
        <v>0.40995900409959002</v>
      </c>
      <c r="L79" s="23">
        <v>2.2697730226977302</v>
      </c>
      <c r="M79" s="23">
        <v>4.33956604339566</v>
      </c>
      <c r="N79" s="23">
        <v>1.0398960103989601</v>
      </c>
      <c r="O79" s="23"/>
      <c r="P79" s="23"/>
      <c r="Q79" s="22">
        <v>0.17998200179982002</v>
      </c>
      <c r="R79" s="23"/>
      <c r="S79" s="37"/>
      <c r="T79" s="36"/>
      <c r="U79" s="22">
        <f t="shared" si="21"/>
        <v>95.23047695230477</v>
      </c>
      <c r="V79" s="22">
        <f t="shared" si="22"/>
        <v>95.23047695230477</v>
      </c>
      <c r="Y79" s="28">
        <f t="shared" si="23"/>
        <v>76.762045024195245</v>
      </c>
      <c r="Z79" s="28">
        <f t="shared" si="24"/>
        <v>0.38922785609089</v>
      </c>
      <c r="AA79" s="28">
        <f t="shared" si="25"/>
        <v>12.56048811277088</v>
      </c>
      <c r="AB79" s="28">
        <f t="shared" si="26"/>
        <v>1.8093835472333264</v>
      </c>
      <c r="AC79" s="28">
        <f t="shared" si="27"/>
        <v>0</v>
      </c>
      <c r="AD79" s="28">
        <f t="shared" si="28"/>
        <v>0.43130654323585105</v>
      </c>
      <c r="AE79" s="28">
        <f t="shared" si="29"/>
        <v>2.3879654954765415</v>
      </c>
      <c r="AF79" s="28">
        <f t="shared" si="30"/>
        <v>4.5655375552282766</v>
      </c>
      <c r="AG79" s="28">
        <f t="shared" si="31"/>
        <v>1.094045865768988</v>
      </c>
      <c r="AH79" s="28">
        <f t="shared" si="32"/>
        <v>0</v>
      </c>
      <c r="AI79" s="28">
        <f t="shared" si="33"/>
        <v>99.999999999999986</v>
      </c>
      <c r="AK79" s="28">
        <f t="shared" si="34"/>
        <v>76.762045024195245</v>
      </c>
      <c r="AL79" s="28">
        <f t="shared" si="35"/>
        <v>1.094045865768988</v>
      </c>
      <c r="AM79" s="28">
        <f t="shared" si="36"/>
        <v>5.6595834209972651</v>
      </c>
      <c r="AN79" s="28">
        <f t="shared" si="37"/>
        <v>0.80751173708920188</v>
      </c>
      <c r="AO79" s="28">
        <f t="shared" si="38"/>
        <v>0.96359095636650272</v>
      </c>
      <c r="AP79" s="28">
        <f t="shared" si="39"/>
        <v>1.4448166470127148</v>
      </c>
      <c r="AQ79" s="28">
        <f t="shared" si="40"/>
        <v>3.2716179255207236</v>
      </c>
      <c r="AR79" s="28"/>
      <c r="AS79" s="28">
        <v>10.918430475619131</v>
      </c>
      <c r="AT79" s="28">
        <v>20.001499784405997</v>
      </c>
      <c r="AU79" s="28">
        <v>69.080069739974874</v>
      </c>
      <c r="AV79" s="28"/>
      <c r="AW79" s="28">
        <v>6.9819365236660182</v>
      </c>
      <c r="AX79" s="28">
        <v>48.843888163139361</v>
      </c>
      <c r="AY79" s="28">
        <v>44.174175313194617</v>
      </c>
    </row>
    <row r="80" spans="1:51" s="27" customFormat="1" ht="12" x14ac:dyDescent="0.25">
      <c r="A80" s="20" t="s">
        <v>102</v>
      </c>
      <c r="B80" s="20" t="s">
        <v>105</v>
      </c>
      <c r="C80" s="20">
        <v>170</v>
      </c>
      <c r="D80" s="21" t="s">
        <v>76</v>
      </c>
      <c r="E80" s="23">
        <v>73.236657788300278</v>
      </c>
      <c r="F80" s="23">
        <v>0.32554010062148564</v>
      </c>
      <c r="G80" s="23">
        <v>11.709578770839498</v>
      </c>
      <c r="H80" s="23"/>
      <c r="I80" s="23">
        <v>1.8151326822531322</v>
      </c>
      <c r="J80" s="23">
        <v>0</v>
      </c>
      <c r="K80" s="23">
        <v>0.37486435829140774</v>
      </c>
      <c r="L80" s="23">
        <v>2.1406727828746175</v>
      </c>
      <c r="M80" s="23">
        <v>4.4391831902929857</v>
      </c>
      <c r="N80" s="23">
        <v>0.98648515339844134</v>
      </c>
      <c r="O80" s="23"/>
      <c r="P80" s="23"/>
      <c r="Q80" s="22">
        <v>0.2170267337476571</v>
      </c>
      <c r="R80" s="23"/>
      <c r="S80" s="37"/>
      <c r="T80" s="36"/>
      <c r="U80" s="22">
        <f t="shared" si="21"/>
        <v>95.245141560619501</v>
      </c>
      <c r="V80" s="22">
        <f t="shared" si="22"/>
        <v>95.245141560619501</v>
      </c>
      <c r="Y80" s="28">
        <f t="shared" si="23"/>
        <v>77.068410671649545</v>
      </c>
      <c r="Z80" s="28">
        <f t="shared" si="24"/>
        <v>0.34257240734973532</v>
      </c>
      <c r="AA80" s="28">
        <f t="shared" si="25"/>
        <v>12.32222568254957</v>
      </c>
      <c r="AB80" s="28">
        <f t="shared" si="26"/>
        <v>1.9101006955257971</v>
      </c>
      <c r="AC80" s="28">
        <f t="shared" si="27"/>
        <v>0</v>
      </c>
      <c r="AD80" s="28">
        <f t="shared" si="28"/>
        <v>0.3944773175542407</v>
      </c>
      <c r="AE80" s="28">
        <f t="shared" si="29"/>
        <v>2.2526731028755322</v>
      </c>
      <c r="AF80" s="28">
        <f t="shared" si="30"/>
        <v>4.6714419184054812</v>
      </c>
      <c r="AG80" s="28">
        <f t="shared" si="31"/>
        <v>1.038098204090107</v>
      </c>
      <c r="AH80" s="28">
        <f t="shared" si="32"/>
        <v>0</v>
      </c>
      <c r="AI80" s="28">
        <f t="shared" si="33"/>
        <v>100</v>
      </c>
      <c r="AK80" s="28">
        <f t="shared" si="34"/>
        <v>77.068410671649545</v>
      </c>
      <c r="AL80" s="28">
        <f t="shared" si="35"/>
        <v>1.038098204090107</v>
      </c>
      <c r="AM80" s="28">
        <f t="shared" si="36"/>
        <v>5.7095401224955884</v>
      </c>
      <c r="AN80" s="28">
        <f t="shared" si="37"/>
        <v>0.8288288288288288</v>
      </c>
      <c r="AO80" s="28">
        <f t="shared" si="38"/>
        <v>0.95500854725081163</v>
      </c>
      <c r="AP80" s="28">
        <f t="shared" si="39"/>
        <v>1.3991216286007775</v>
      </c>
      <c r="AQ80" s="28">
        <f t="shared" si="40"/>
        <v>3.4568670196200562</v>
      </c>
      <c r="AR80" s="28"/>
      <c r="AS80" s="28">
        <v>10.369323527075222</v>
      </c>
      <c r="AT80" s="28">
        <v>18.885130473685749</v>
      </c>
      <c r="AU80" s="28">
        <v>70.745545999239013</v>
      </c>
      <c r="AV80" s="28"/>
      <c r="AW80" s="28">
        <v>6.5701931047309898</v>
      </c>
      <c r="AX80" s="28">
        <v>48.604134583959173</v>
      </c>
      <c r="AY80" s="28">
        <v>44.825672311309816</v>
      </c>
    </row>
    <row r="81" spans="1:51" s="27" customFormat="1" ht="12" x14ac:dyDescent="0.25">
      <c r="A81" s="20" t="s">
        <v>102</v>
      </c>
      <c r="B81" s="20" t="s">
        <v>105</v>
      </c>
      <c r="C81" s="20">
        <v>171</v>
      </c>
      <c r="D81" s="21" t="s">
        <v>76</v>
      </c>
      <c r="E81" s="23">
        <v>73.404360264378013</v>
      </c>
      <c r="F81" s="23">
        <v>0.31567524908750122</v>
      </c>
      <c r="G81" s="23">
        <v>11.758903028509421</v>
      </c>
      <c r="H81" s="23"/>
      <c r="I81" s="23">
        <v>1.8151326822531322</v>
      </c>
      <c r="J81" s="23">
        <v>0</v>
      </c>
      <c r="K81" s="23">
        <v>0.40445891289336094</v>
      </c>
      <c r="L81" s="23">
        <v>2.1209430798066489</v>
      </c>
      <c r="M81" s="23">
        <v>4.281345565749235</v>
      </c>
      <c r="N81" s="23">
        <v>1.0949985202722701</v>
      </c>
      <c r="O81" s="23"/>
      <c r="P81" s="23"/>
      <c r="Q81" s="22">
        <v>0.17756732761171942</v>
      </c>
      <c r="R81" s="23"/>
      <c r="S81" s="37"/>
      <c r="T81" s="36"/>
      <c r="U81" s="22">
        <f t="shared" si="21"/>
        <v>95.373384630561318</v>
      </c>
      <c r="V81" s="22">
        <f t="shared" si="22"/>
        <v>95.373384630561318</v>
      </c>
      <c r="Y81" s="28">
        <f t="shared" si="23"/>
        <v>77.108808290155423</v>
      </c>
      <c r="Z81" s="28">
        <f t="shared" si="24"/>
        <v>0.33160621761658032</v>
      </c>
      <c r="AA81" s="28">
        <f t="shared" si="25"/>
        <v>12.352331606217616</v>
      </c>
      <c r="AB81" s="28">
        <f t="shared" si="26"/>
        <v>1.9067357512953369</v>
      </c>
      <c r="AC81" s="28">
        <f t="shared" si="27"/>
        <v>0</v>
      </c>
      <c r="AD81" s="28">
        <f t="shared" si="28"/>
        <v>0.42487046632124353</v>
      </c>
      <c r="AE81" s="28">
        <f t="shared" si="29"/>
        <v>2.2279792746113989</v>
      </c>
      <c r="AF81" s="28">
        <f t="shared" si="30"/>
        <v>4.4974093264248705</v>
      </c>
      <c r="AG81" s="28">
        <f t="shared" si="31"/>
        <v>1.150259067357513</v>
      </c>
      <c r="AH81" s="28">
        <f t="shared" si="32"/>
        <v>0</v>
      </c>
      <c r="AI81" s="28">
        <f t="shared" si="33"/>
        <v>99.999999999999986</v>
      </c>
      <c r="AK81" s="28">
        <f t="shared" si="34"/>
        <v>77.108808290155423</v>
      </c>
      <c r="AL81" s="28">
        <f t="shared" si="35"/>
        <v>1.150259067357513</v>
      </c>
      <c r="AM81" s="28">
        <f t="shared" si="36"/>
        <v>5.6476683937823839</v>
      </c>
      <c r="AN81" s="28">
        <f t="shared" si="37"/>
        <v>0.81777777777777771</v>
      </c>
      <c r="AO81" s="28">
        <f t="shared" si="38"/>
        <v>0.97316113554367434</v>
      </c>
      <c r="AP81" s="28">
        <f t="shared" si="39"/>
        <v>1.4292924405838978</v>
      </c>
      <c r="AQ81" s="28">
        <f t="shared" si="40"/>
        <v>3.4196891191709851</v>
      </c>
      <c r="AR81" s="28"/>
      <c r="AS81" s="28">
        <v>11.691022964509393</v>
      </c>
      <c r="AT81" s="28">
        <v>19.005435498128605</v>
      </c>
      <c r="AU81" s="28">
        <v>69.303541537361994</v>
      </c>
      <c r="AV81" s="28"/>
      <c r="AW81" s="28">
        <v>7.293749082072214</v>
      </c>
      <c r="AX81" s="28">
        <v>49.46943203501322</v>
      </c>
      <c r="AY81" s="28">
        <v>43.236818882914569</v>
      </c>
    </row>
    <row r="82" spans="1:51" s="27" customFormat="1" ht="12" x14ac:dyDescent="0.25">
      <c r="A82" s="20" t="s">
        <v>102</v>
      </c>
      <c r="B82" s="20" t="s">
        <v>106</v>
      </c>
      <c r="C82" s="20">
        <v>182</v>
      </c>
      <c r="D82" s="21" t="s">
        <v>76</v>
      </c>
      <c r="E82" s="23">
        <v>72.638763424671282</v>
      </c>
      <c r="F82" s="23">
        <v>0.28103984743551141</v>
      </c>
      <c r="G82" s="23">
        <v>11.853859279333534</v>
      </c>
      <c r="H82" s="23"/>
      <c r="I82" s="23">
        <v>1.7966475961055908</v>
      </c>
      <c r="J82" s="23">
        <v>0</v>
      </c>
      <c r="K82" s="23">
        <v>0.36133694670280037</v>
      </c>
      <c r="L82" s="23">
        <v>2.2483187794840913</v>
      </c>
      <c r="M82" s="23">
        <v>4.4765632841513598</v>
      </c>
      <c r="N82" s="23">
        <v>1.0137508782495233</v>
      </c>
      <c r="O82" s="23"/>
      <c r="P82" s="23"/>
      <c r="Q82" s="22">
        <v>0.18066847335140018</v>
      </c>
      <c r="R82" s="23"/>
      <c r="S82" s="37"/>
      <c r="T82" s="36"/>
      <c r="U82" s="22">
        <f t="shared" si="21"/>
        <v>94.850948509485093</v>
      </c>
      <c r="V82" s="22">
        <f t="shared" si="22"/>
        <v>94.850948509485093</v>
      </c>
      <c r="Y82" s="28">
        <f t="shared" si="23"/>
        <v>76.728159457167095</v>
      </c>
      <c r="Z82" s="28">
        <f t="shared" si="24"/>
        <v>0.29686174724342668</v>
      </c>
      <c r="AA82" s="28">
        <f t="shared" si="25"/>
        <v>12.521204410517386</v>
      </c>
      <c r="AB82" s="28">
        <f t="shared" si="26"/>
        <v>1.897794741306192</v>
      </c>
      <c r="AC82" s="28">
        <f t="shared" si="27"/>
        <v>0</v>
      </c>
      <c r="AD82" s="28">
        <f t="shared" si="28"/>
        <v>0.38167938931297712</v>
      </c>
      <c r="AE82" s="28">
        <f t="shared" si="29"/>
        <v>2.3748939779474134</v>
      </c>
      <c r="AF82" s="28">
        <f t="shared" si="30"/>
        <v>4.7285835453774387</v>
      </c>
      <c r="AG82" s="28">
        <f t="shared" si="31"/>
        <v>1.0708227311280747</v>
      </c>
      <c r="AH82" s="28">
        <f t="shared" si="32"/>
        <v>0</v>
      </c>
      <c r="AI82" s="28">
        <f t="shared" si="33"/>
        <v>99.999999999999986</v>
      </c>
      <c r="AK82" s="28">
        <f t="shared" si="34"/>
        <v>76.728159457167095</v>
      </c>
      <c r="AL82" s="28">
        <f t="shared" si="35"/>
        <v>1.0708227311280747</v>
      </c>
      <c r="AM82" s="28">
        <f t="shared" si="36"/>
        <v>5.799406276505513</v>
      </c>
      <c r="AN82" s="28">
        <f t="shared" si="37"/>
        <v>0.83255813953488367</v>
      </c>
      <c r="AO82" s="28">
        <f t="shared" si="38"/>
        <v>0.94468596951515049</v>
      </c>
      <c r="AP82" s="28">
        <f t="shared" si="39"/>
        <v>1.4011273627773295</v>
      </c>
      <c r="AQ82" s="28">
        <f t="shared" si="40"/>
        <v>3.4245122985580996</v>
      </c>
      <c r="AR82" s="28"/>
      <c r="AS82" s="28">
        <v>10.464222452458138</v>
      </c>
      <c r="AT82" s="28">
        <v>19.477958624377532</v>
      </c>
      <c r="AU82" s="28">
        <v>70.057818923164319</v>
      </c>
      <c r="AV82" s="28"/>
      <c r="AW82" s="28">
        <v>6.8157129709020481</v>
      </c>
      <c r="AX82" s="28">
        <v>47.553186647095792</v>
      </c>
      <c r="AY82" s="28">
        <v>45.631100382002153</v>
      </c>
    </row>
    <row r="83" spans="1:51" s="27" customFormat="1" ht="12" x14ac:dyDescent="0.25">
      <c r="A83" s="20" t="s">
        <v>102</v>
      </c>
      <c r="B83" s="20" t="s">
        <v>106</v>
      </c>
      <c r="C83" s="20">
        <v>183</v>
      </c>
      <c r="D83" s="21" t="s">
        <v>76</v>
      </c>
      <c r="E83" s="23">
        <v>72.618689149854447</v>
      </c>
      <c r="F83" s="23">
        <v>0.32118839706915586</v>
      </c>
      <c r="G83" s="23">
        <v>11.833785004516711</v>
      </c>
      <c r="H83" s="23"/>
      <c r="I83" s="23">
        <v>1.8568704205560576</v>
      </c>
      <c r="J83" s="23">
        <v>0</v>
      </c>
      <c r="K83" s="23">
        <v>0.38141122151962259</v>
      </c>
      <c r="L83" s="23">
        <v>2.2182073672588576</v>
      </c>
      <c r="M83" s="23">
        <v>4.4263775971093047</v>
      </c>
      <c r="N83" s="23">
        <v>0.95352805379905647</v>
      </c>
      <c r="O83" s="23"/>
      <c r="P83" s="23"/>
      <c r="Q83" s="22">
        <v>0.20074274816822243</v>
      </c>
      <c r="R83" s="23"/>
      <c r="S83" s="37"/>
      <c r="T83" s="36"/>
      <c r="U83" s="22">
        <f t="shared" si="21"/>
        <v>94.810799959851451</v>
      </c>
      <c r="V83" s="22">
        <f t="shared" si="22"/>
        <v>94.810799959851451</v>
      </c>
      <c r="Y83" s="28">
        <f t="shared" si="23"/>
        <v>76.755781879906635</v>
      </c>
      <c r="Z83" s="28">
        <f t="shared" si="24"/>
        <v>0.33948652662847451</v>
      </c>
      <c r="AA83" s="28">
        <f t="shared" si="25"/>
        <v>12.507956715467856</v>
      </c>
      <c r="AB83" s="28">
        <f t="shared" si="26"/>
        <v>1.9626564820708683</v>
      </c>
      <c r="AC83" s="28">
        <f t="shared" si="27"/>
        <v>0</v>
      </c>
      <c r="AD83" s="28">
        <f t="shared" si="28"/>
        <v>0.4031402503713134</v>
      </c>
      <c r="AE83" s="28">
        <f t="shared" si="29"/>
        <v>2.3445788245279018</v>
      </c>
      <c r="AF83" s="28">
        <f t="shared" si="30"/>
        <v>4.6785486950986641</v>
      </c>
      <c r="AG83" s="28">
        <f t="shared" si="31"/>
        <v>1.0078506259282836</v>
      </c>
      <c r="AH83" s="28">
        <f t="shared" si="32"/>
        <v>0</v>
      </c>
      <c r="AI83" s="28">
        <f t="shared" si="33"/>
        <v>100</v>
      </c>
      <c r="AK83" s="28">
        <f t="shared" si="34"/>
        <v>76.755781879906635</v>
      </c>
      <c r="AL83" s="28">
        <f t="shared" si="35"/>
        <v>1.0078506259282836</v>
      </c>
      <c r="AM83" s="28">
        <f t="shared" si="36"/>
        <v>5.6863993210269479</v>
      </c>
      <c r="AN83" s="28">
        <f t="shared" si="37"/>
        <v>0.82959641255605387</v>
      </c>
      <c r="AO83" s="28">
        <f t="shared" si="38"/>
        <v>0.95855345077122101</v>
      </c>
      <c r="AP83" s="28">
        <f t="shared" si="39"/>
        <v>1.4236130068085473</v>
      </c>
      <c r="AQ83" s="28">
        <f t="shared" si="40"/>
        <v>3.3418204964990461</v>
      </c>
      <c r="AR83" s="28"/>
      <c r="AS83" s="28">
        <v>10.009534913502979</v>
      </c>
      <c r="AT83" s="28">
        <v>19.543052471157033</v>
      </c>
      <c r="AU83" s="28">
        <v>70.447412615339985</v>
      </c>
      <c r="AV83" s="28"/>
      <c r="AW83" s="28">
        <v>6.4260272825225382</v>
      </c>
      <c r="AX83" s="28">
        <v>48.34739632194448</v>
      </c>
      <c r="AY83" s="28">
        <v>45.226576395532987</v>
      </c>
    </row>
    <row r="84" spans="1:51" s="27" customFormat="1" ht="12" x14ac:dyDescent="0.25">
      <c r="A84" s="20" t="s">
        <v>107</v>
      </c>
      <c r="B84" s="20" t="s">
        <v>108</v>
      </c>
      <c r="C84" s="20">
        <v>270</v>
      </c>
      <c r="D84" s="21" t="s">
        <v>101</v>
      </c>
      <c r="E84" s="23">
        <v>72.880015813401855</v>
      </c>
      <c r="F84" s="23">
        <v>0.32615141332279107</v>
      </c>
      <c r="G84" s="23">
        <v>11.949001779007709</v>
      </c>
      <c r="H84" s="23"/>
      <c r="I84" s="23">
        <v>1.8580747183237791</v>
      </c>
      <c r="J84" s="23">
        <v>0.14825064241945046</v>
      </c>
      <c r="K84" s="23">
        <v>0.4052184226131646</v>
      </c>
      <c r="L84" s="23">
        <v>2.2237596362917573</v>
      </c>
      <c r="M84" s="23">
        <v>4.2992686301640637</v>
      </c>
      <c r="N84" s="23">
        <v>1.0278711207748568</v>
      </c>
      <c r="O84" s="23"/>
      <c r="P84" s="23"/>
      <c r="Q84" s="22">
        <v>0.19766752322593398</v>
      </c>
      <c r="R84" s="23"/>
      <c r="S84" s="37"/>
      <c r="T84" s="36"/>
      <c r="U84" s="22">
        <f t="shared" si="21"/>
        <v>95.315279699545357</v>
      </c>
      <c r="V84" s="22">
        <f t="shared" si="22"/>
        <v>95.315279699545357</v>
      </c>
      <c r="Y84" s="28">
        <f t="shared" si="23"/>
        <v>76.6209476309227</v>
      </c>
      <c r="Z84" s="28">
        <f t="shared" si="24"/>
        <v>0.34289276807980057</v>
      </c>
      <c r="AA84" s="28">
        <f t="shared" si="25"/>
        <v>12.562344139650875</v>
      </c>
      <c r="AB84" s="28">
        <f t="shared" si="26"/>
        <v>1.9534497090606815</v>
      </c>
      <c r="AC84" s="28">
        <f t="shared" si="27"/>
        <v>0.15586034912718205</v>
      </c>
      <c r="AD84" s="28">
        <f t="shared" si="28"/>
        <v>0.42601828761429761</v>
      </c>
      <c r="AE84" s="28">
        <f t="shared" si="29"/>
        <v>2.3379052369077313</v>
      </c>
      <c r="AF84" s="28">
        <f t="shared" si="30"/>
        <v>4.5199501246882798</v>
      </c>
      <c r="AG84" s="28">
        <f t="shared" si="31"/>
        <v>1.0806317539484624</v>
      </c>
      <c r="AH84" s="28">
        <f t="shared" si="32"/>
        <v>0</v>
      </c>
      <c r="AI84" s="28">
        <f t="shared" si="33"/>
        <v>100.00000000000001</v>
      </c>
      <c r="AK84" s="28">
        <f t="shared" si="34"/>
        <v>76.6209476309227</v>
      </c>
      <c r="AL84" s="28">
        <f t="shared" si="35"/>
        <v>1.0806317539484624</v>
      </c>
      <c r="AM84" s="28">
        <f t="shared" si="36"/>
        <v>5.6005818786367421</v>
      </c>
      <c r="AN84" s="28">
        <f t="shared" si="37"/>
        <v>0.82096069868995636</v>
      </c>
      <c r="AO84" s="28">
        <f t="shared" si="38"/>
        <v>0.97726699203784773</v>
      </c>
      <c r="AP84" s="28">
        <f t="shared" si="39"/>
        <v>1.460061662186058</v>
      </c>
      <c r="AQ84" s="28">
        <f t="shared" si="40"/>
        <v>3.2626766417290107</v>
      </c>
      <c r="AR84" s="28"/>
      <c r="AS84" s="28">
        <v>10.920292822368021</v>
      </c>
      <c r="AT84" s="28">
        <v>19.828656695834791</v>
      </c>
      <c r="AU84" s="28">
        <v>69.251050481797193</v>
      </c>
      <c r="AV84" s="28"/>
      <c r="AW84" s="28">
        <v>6.932526551408821</v>
      </c>
      <c r="AX84" s="28">
        <v>49.104847721682575</v>
      </c>
      <c r="AY84" s="28">
        <v>43.962625726908598</v>
      </c>
    </row>
    <row r="85" spans="1:51" s="27" customFormat="1" ht="12" x14ac:dyDescent="0.25">
      <c r="A85" s="20" t="s">
        <v>107</v>
      </c>
      <c r="B85" s="20" t="s">
        <v>108</v>
      </c>
      <c r="C85" s="20">
        <v>271</v>
      </c>
      <c r="D85" s="21" t="s">
        <v>101</v>
      </c>
      <c r="E85" s="23">
        <v>72.94919944653094</v>
      </c>
      <c r="F85" s="23">
        <v>0.36568491796797786</v>
      </c>
      <c r="G85" s="23">
        <v>11.672267246491401</v>
      </c>
      <c r="H85" s="23"/>
      <c r="I85" s="23">
        <v>1.9964419845819332</v>
      </c>
      <c r="J85" s="23">
        <v>0</v>
      </c>
      <c r="K85" s="23">
        <v>0.35580154180668111</v>
      </c>
      <c r="L85" s="23">
        <v>2.2435263886143506</v>
      </c>
      <c r="M85" s="23">
        <v>4.1312512354220194</v>
      </c>
      <c r="N85" s="23">
        <v>1.0377544969361534</v>
      </c>
      <c r="O85" s="23"/>
      <c r="P85" s="23"/>
      <c r="Q85" s="22">
        <v>0.21743427554852737</v>
      </c>
      <c r="R85" s="23"/>
      <c r="S85" s="37"/>
      <c r="T85" s="36"/>
      <c r="U85" s="22">
        <f t="shared" si="21"/>
        <v>94.969361533899999</v>
      </c>
      <c r="V85" s="22">
        <f t="shared" si="22"/>
        <v>94.969361533899999</v>
      </c>
      <c r="Y85" s="28">
        <f t="shared" si="23"/>
        <v>76.989673516219881</v>
      </c>
      <c r="Z85" s="28">
        <f t="shared" si="24"/>
        <v>0.38593929279232292</v>
      </c>
      <c r="AA85" s="28">
        <f t="shared" si="25"/>
        <v>12.318764994263063</v>
      </c>
      <c r="AB85" s="28">
        <f t="shared" si="26"/>
        <v>2.1070199228121416</v>
      </c>
      <c r="AC85" s="28">
        <f t="shared" si="27"/>
        <v>0</v>
      </c>
      <c r="AD85" s="28">
        <f t="shared" si="28"/>
        <v>0.37550850109523304</v>
      </c>
      <c r="AE85" s="28">
        <f t="shared" si="29"/>
        <v>2.3677897152393865</v>
      </c>
      <c r="AF85" s="28">
        <f t="shared" si="30"/>
        <v>4.3600709293835394</v>
      </c>
      <c r="AG85" s="28">
        <f t="shared" si="31"/>
        <v>1.0952331281944299</v>
      </c>
      <c r="AH85" s="28">
        <f t="shared" si="32"/>
        <v>0</v>
      </c>
      <c r="AI85" s="28">
        <f t="shared" si="33"/>
        <v>100.00000000000001</v>
      </c>
      <c r="AK85" s="28">
        <f t="shared" si="34"/>
        <v>76.989673516219881</v>
      </c>
      <c r="AL85" s="28">
        <f t="shared" si="35"/>
        <v>1.0952331281944299</v>
      </c>
      <c r="AM85" s="28">
        <f t="shared" si="36"/>
        <v>5.455304057577969</v>
      </c>
      <c r="AN85" s="28">
        <f t="shared" si="37"/>
        <v>0.84873949579831942</v>
      </c>
      <c r="AO85" s="28">
        <f t="shared" si="38"/>
        <v>0.97291260785689615</v>
      </c>
      <c r="AP85" s="28">
        <f t="shared" si="39"/>
        <v>1.4740972402456107</v>
      </c>
      <c r="AQ85" s="28">
        <f t="shared" si="40"/>
        <v>3.0875143423385825</v>
      </c>
      <c r="AR85" s="28"/>
      <c r="AS85" s="28">
        <v>11.299315953743966</v>
      </c>
      <c r="AT85" s="28">
        <v>20.50210916845143</v>
      </c>
      <c r="AU85" s="28">
        <v>68.198574877804603</v>
      </c>
      <c r="AV85" s="28"/>
      <c r="AW85" s="28">
        <v>7.0151223315248155</v>
      </c>
      <c r="AX85" s="28">
        <v>50.644142391935532</v>
      </c>
      <c r="AY85" s="28">
        <v>42.340735276539647</v>
      </c>
    </row>
    <row r="87" spans="1:51" x14ac:dyDescent="0.25">
      <c r="A87" s="7" t="s">
        <v>259</v>
      </c>
    </row>
    <row r="88" spans="1:51" ht="12" customHeight="1" x14ac:dyDescent="0.25">
      <c r="A88" s="20" t="s">
        <v>113</v>
      </c>
      <c r="B88" s="20">
        <v>5</v>
      </c>
      <c r="C88" s="35"/>
      <c r="D88" s="35"/>
      <c r="E88" s="23">
        <v>78.286666666666662</v>
      </c>
      <c r="F88" s="23">
        <v>0.30000000000000004</v>
      </c>
      <c r="G88" s="23">
        <v>11.473333333333334</v>
      </c>
      <c r="H88" s="23"/>
      <c r="I88" s="23">
        <v>1.53</v>
      </c>
      <c r="J88" s="23">
        <v>0</v>
      </c>
      <c r="K88" s="23">
        <v>0.24</v>
      </c>
      <c r="L88" s="23">
        <v>1.36</v>
      </c>
      <c r="M88" s="23">
        <v>4.293333333333333</v>
      </c>
      <c r="N88" s="23">
        <v>2.1266666666666669</v>
      </c>
      <c r="O88" s="23">
        <v>0</v>
      </c>
      <c r="P88" s="23"/>
      <c r="Q88" s="22">
        <v>0.12666666666666668</v>
      </c>
      <c r="R88" s="23"/>
      <c r="S88" s="23"/>
      <c r="T88" s="23"/>
      <c r="U88" s="23">
        <v>99.73666666666665</v>
      </c>
      <c r="Y88" s="28">
        <f t="shared" ref="Y88:Y128" si="41">100*E88/(SUM($E88:$G88)+$H88/1.11+$I88+SUM($J88:$O88))</f>
        <v>78.593180068935524</v>
      </c>
      <c r="Z88" s="28">
        <f t="shared" ref="Z88:Z128" si="42">100*F88/(SUM($E88:$G88)+$H88/1.11+$I88+SUM($J88:$O88))</f>
        <v>0.30117458086537502</v>
      </c>
      <c r="AA88" s="28">
        <f t="shared" ref="AA88:AA128" si="43">100*G88/(SUM($E88:$G88)+$H88/1.11+$I88+SUM($J88:$O88))</f>
        <v>11.518254525984677</v>
      </c>
      <c r="AB88" s="28">
        <f t="shared" ref="AB88:AB128" si="44">100*(H88/1.11+I88)/(SUM($E88:$G88)+$H88/1.11+$I88+SUM($J88:$O88))</f>
        <v>1.5359903624134126</v>
      </c>
      <c r="AC88" s="28">
        <f t="shared" ref="AC88:AC128" si="45">100*J88/(SUM($E88:$G88)+$H88/1.11+$I88+SUM($J88:$O88))</f>
        <v>0</v>
      </c>
      <c r="AD88" s="28">
        <f t="shared" ref="AD88:AD128" si="46">100*K88/(SUM($E88:$G88)+$H88/1.11+$I88+SUM($J88:$O88))</f>
        <v>0.24093966469229999</v>
      </c>
      <c r="AE88" s="28">
        <f t="shared" ref="AE88:AE128" si="47">100*L88/(SUM($E88:$G88)+$H88/1.11+$I88+SUM($J88:$O88))</f>
        <v>1.3653247665896999</v>
      </c>
      <c r="AF88" s="28">
        <f t="shared" ref="AF88:AF128" si="48">100*M88/(SUM($E88:$G88)+$H88/1.11+$I88+SUM($J88:$O88))</f>
        <v>4.3101428906067003</v>
      </c>
      <c r="AG88" s="28">
        <f t="shared" ref="AG88:AG128" si="49">100*N88/(SUM($E88:$G88)+$H88/1.11+$I88+SUM($J88:$O88))</f>
        <v>2.1349931399123254</v>
      </c>
      <c r="AH88" s="28">
        <f t="shared" ref="AH88:AH128" si="50">100*O88/(SUM($E88:$G88)+$H88/1.11+$I88+SUM($J88:$O88))</f>
        <v>0</v>
      </c>
      <c r="AI88" s="28">
        <f t="shared" ref="AI88:AI128" si="51">SUM(Y88:AH88)</f>
        <v>100.00000000000001</v>
      </c>
      <c r="AJ88" s="27"/>
      <c r="AK88" s="28">
        <f t="shared" ref="AK88:AK128" si="52">Y88</f>
        <v>78.593180068935524</v>
      </c>
      <c r="AL88" s="28">
        <f t="shared" ref="AL88:AL128" si="53">AG88</f>
        <v>2.1349931399123254</v>
      </c>
      <c r="AM88" s="28">
        <f t="shared" ref="AM88:AM128" si="54">AG88+AF88</f>
        <v>6.4451360305190253</v>
      </c>
      <c r="AN88" s="28">
        <f t="shared" ref="AN88:AN128" si="55">AB88/(AD88+AB88)</f>
        <v>0.86440677966101698</v>
      </c>
      <c r="AO88" s="28">
        <f t="shared" ref="AO88:AO128" si="56">(G88/G$4)/(L88/L$4+M88/M$4+N88/N$4)</f>
        <v>0.96935156412376466</v>
      </c>
      <c r="AP88" s="28">
        <f t="shared" ref="AP88:AP128" si="57">(G88/G$4)/(M88/M$4+N88/N$4)</f>
        <v>1.2253315794338302</v>
      </c>
      <c r="AQ88" s="28">
        <f t="shared" ref="AQ88:AQ128" si="58">AF88+AG88-AE88</f>
        <v>5.0798112639293258</v>
      </c>
      <c r="AR88" s="28"/>
      <c r="AS88" s="28">
        <v>21.750968177783363</v>
      </c>
      <c r="AT88" s="28">
        <v>11.674220940919552</v>
      </c>
      <c r="AU88" s="28">
        <v>66.574810881297083</v>
      </c>
      <c r="AV88" s="28"/>
      <c r="AW88" s="28">
        <v>12.777931451785353</v>
      </c>
      <c r="AX88" s="28">
        <v>48.111700545116356</v>
      </c>
      <c r="AY88" s="28">
        <v>39.110368003098294</v>
      </c>
    </row>
    <row r="89" spans="1:51" ht="12" customHeight="1" x14ac:dyDescent="0.25">
      <c r="A89" s="20" t="s">
        <v>113</v>
      </c>
      <c r="B89" s="20">
        <v>6</v>
      </c>
      <c r="C89" s="35"/>
      <c r="D89" s="35"/>
      <c r="E89" s="23">
        <v>77.883333333333326</v>
      </c>
      <c r="F89" s="23">
        <v>0.25</v>
      </c>
      <c r="G89" s="23">
        <v>11.436666666666667</v>
      </c>
      <c r="H89" s="23"/>
      <c r="I89" s="23">
        <v>1.59</v>
      </c>
      <c r="J89" s="23">
        <v>0</v>
      </c>
      <c r="K89" s="23">
        <v>0.22666666666666668</v>
      </c>
      <c r="L89" s="23">
        <v>1.39</v>
      </c>
      <c r="M89" s="23">
        <v>4.2466666666666661</v>
      </c>
      <c r="N89" s="23">
        <v>2.1233333333333331</v>
      </c>
      <c r="O89" s="23">
        <v>0</v>
      </c>
      <c r="P89" s="23"/>
      <c r="Q89" s="22">
        <v>0.13666666666666669</v>
      </c>
      <c r="R89" s="23"/>
      <c r="S89" s="23"/>
      <c r="T89" s="23"/>
      <c r="U89" s="23">
        <v>99.283333333333346</v>
      </c>
      <c r="Y89" s="28">
        <f t="shared" si="41"/>
        <v>78.553657880580943</v>
      </c>
      <c r="Z89" s="28">
        <f t="shared" si="42"/>
        <v>0.25215169445938679</v>
      </c>
      <c r="AA89" s="28">
        <f t="shared" si="43"/>
        <v>11.535099515868747</v>
      </c>
      <c r="AB89" s="28">
        <f t="shared" si="44"/>
        <v>1.6036847767617</v>
      </c>
      <c r="AC89" s="28">
        <f t="shared" si="45"/>
        <v>0</v>
      </c>
      <c r="AD89" s="28">
        <f t="shared" si="46"/>
        <v>0.22861753630984402</v>
      </c>
      <c r="AE89" s="28">
        <f t="shared" si="47"/>
        <v>1.4019634211941905</v>
      </c>
      <c r="AF89" s="28">
        <f t="shared" si="48"/>
        <v>4.2832167832167833</v>
      </c>
      <c r="AG89" s="28">
        <f t="shared" si="49"/>
        <v>2.1416083916083917</v>
      </c>
      <c r="AH89" s="28">
        <f t="shared" si="50"/>
        <v>0</v>
      </c>
      <c r="AI89" s="28">
        <f t="shared" si="51"/>
        <v>99.999999999999986</v>
      </c>
      <c r="AJ89" s="27"/>
      <c r="AK89" s="28">
        <f t="shared" si="52"/>
        <v>78.553657880580943</v>
      </c>
      <c r="AL89" s="28">
        <f t="shared" si="53"/>
        <v>2.1416083916083917</v>
      </c>
      <c r="AM89" s="28">
        <f t="shared" si="54"/>
        <v>6.424825174825175</v>
      </c>
      <c r="AN89" s="28">
        <f t="shared" si="55"/>
        <v>0.87522935779816513</v>
      </c>
      <c r="AO89" s="28">
        <f t="shared" si="56"/>
        <v>0.96836622229806402</v>
      </c>
      <c r="AP89" s="28">
        <f t="shared" si="57"/>
        <v>1.2319895325251897</v>
      </c>
      <c r="AQ89" s="28">
        <f t="shared" si="58"/>
        <v>5.0228617536309841</v>
      </c>
      <c r="AR89" s="28"/>
      <c r="AS89" s="28">
        <v>21.826052304824035</v>
      </c>
      <c r="AT89" s="28">
        <v>11.991724577322444</v>
      </c>
      <c r="AU89" s="28">
        <v>66.182223117853525</v>
      </c>
      <c r="AV89" s="28"/>
      <c r="AW89" s="28">
        <v>12.853136563269361</v>
      </c>
      <c r="AX89" s="28">
        <v>48.172836438429997</v>
      </c>
      <c r="AY89" s="28">
        <v>38.974026998300637</v>
      </c>
    </row>
    <row r="90" spans="1:51" ht="12" customHeight="1" x14ac:dyDescent="0.25">
      <c r="A90" s="20" t="s">
        <v>113</v>
      </c>
      <c r="B90" s="20">
        <v>2</v>
      </c>
      <c r="C90" s="35"/>
      <c r="D90" s="35"/>
      <c r="E90" s="23">
        <v>78.366666666666674</v>
      </c>
      <c r="F90" s="23">
        <v>0.29333333333333333</v>
      </c>
      <c r="G90" s="23">
        <v>11.503333333333332</v>
      </c>
      <c r="H90" s="23"/>
      <c r="I90" s="23">
        <v>1.5433333333333332</v>
      </c>
      <c r="J90" s="23">
        <v>0</v>
      </c>
      <c r="K90" s="23">
        <v>0.23333333333333331</v>
      </c>
      <c r="L90" s="23">
        <v>1.3966666666666665</v>
      </c>
      <c r="M90" s="23">
        <v>4.253333333333333</v>
      </c>
      <c r="N90" s="23">
        <v>2.1366666666666667</v>
      </c>
      <c r="O90" s="23">
        <v>0</v>
      </c>
      <c r="P90" s="23"/>
      <c r="Q90" s="22">
        <v>0.1466666666666667</v>
      </c>
      <c r="R90" s="23"/>
      <c r="S90" s="23"/>
      <c r="T90" s="23"/>
      <c r="U90" s="23">
        <v>99.873333333333335</v>
      </c>
      <c r="Y90" s="28">
        <f t="shared" si="41"/>
        <v>78.581455979677798</v>
      </c>
      <c r="Z90" s="28">
        <f t="shared" si="42"/>
        <v>0.29413730864362586</v>
      </c>
      <c r="AA90" s="28">
        <f t="shared" si="43"/>
        <v>11.534861956013101</v>
      </c>
      <c r="AB90" s="28">
        <f t="shared" si="44"/>
        <v>1.5475633397954405</v>
      </c>
      <c r="AC90" s="28">
        <f t="shared" si="45"/>
        <v>0</v>
      </c>
      <c r="AD90" s="28">
        <f t="shared" si="46"/>
        <v>0.23397285914833876</v>
      </c>
      <c r="AE90" s="28">
        <f t="shared" si="47"/>
        <v>1.4004946854736278</v>
      </c>
      <c r="AF90" s="28">
        <f t="shared" si="48"/>
        <v>4.2649909753325757</v>
      </c>
      <c r="AG90" s="28">
        <f t="shared" si="49"/>
        <v>2.1425228959155023</v>
      </c>
      <c r="AH90" s="28">
        <f t="shared" si="50"/>
        <v>0</v>
      </c>
      <c r="AI90" s="28">
        <f t="shared" si="51"/>
        <v>100.00000000000003</v>
      </c>
      <c r="AJ90" s="27"/>
      <c r="AK90" s="28">
        <f t="shared" si="52"/>
        <v>78.581455979677798</v>
      </c>
      <c r="AL90" s="28">
        <f t="shared" si="53"/>
        <v>2.1425228959155023</v>
      </c>
      <c r="AM90" s="28">
        <f t="shared" si="54"/>
        <v>6.4075138712480779</v>
      </c>
      <c r="AN90" s="28">
        <f t="shared" si="55"/>
        <v>0.86866791744840521</v>
      </c>
      <c r="AO90" s="28">
        <f t="shared" si="56"/>
        <v>0.97092668326107068</v>
      </c>
      <c r="AP90" s="28">
        <f t="shared" si="57"/>
        <v>1.2357901440420798</v>
      </c>
      <c r="AQ90" s="28">
        <f t="shared" si="58"/>
        <v>5.0070191857744497</v>
      </c>
      <c r="AR90" s="28"/>
      <c r="AS90" s="28">
        <v>21.897750178041129</v>
      </c>
      <c r="AT90" s="28">
        <v>12.013382946739577</v>
      </c>
      <c r="AU90" s="28">
        <v>66.088866875219296</v>
      </c>
      <c r="AV90" s="28"/>
      <c r="AW90" s="28">
        <v>12.848498115198968</v>
      </c>
      <c r="AX90" s="28">
        <v>48.373879773950435</v>
      </c>
      <c r="AY90" s="28">
        <v>38.777622110850608</v>
      </c>
    </row>
    <row r="91" spans="1:51" ht="12" customHeight="1" x14ac:dyDescent="0.25">
      <c r="A91" s="20" t="s">
        <v>113</v>
      </c>
      <c r="B91" s="20">
        <v>3</v>
      </c>
      <c r="C91" s="35"/>
      <c r="D91" s="35"/>
      <c r="E91" s="23">
        <v>78.180000000000007</v>
      </c>
      <c r="F91" s="23">
        <v>0.32333333333333331</v>
      </c>
      <c r="G91" s="23">
        <v>11.506666666666668</v>
      </c>
      <c r="H91" s="23"/>
      <c r="I91" s="23">
        <v>1.53</v>
      </c>
      <c r="J91" s="23">
        <v>0</v>
      </c>
      <c r="K91" s="23">
        <v>0.20666666666666667</v>
      </c>
      <c r="L91" s="23">
        <v>1.2033333333333334</v>
      </c>
      <c r="M91" s="23">
        <v>4.456666666666667</v>
      </c>
      <c r="N91" s="23">
        <v>2.2000000000000002</v>
      </c>
      <c r="O91" s="23">
        <v>0</v>
      </c>
      <c r="P91" s="23"/>
      <c r="Q91" s="22">
        <v>0.16666666666666666</v>
      </c>
      <c r="R91" s="23"/>
      <c r="S91" s="23"/>
      <c r="T91" s="23"/>
      <c r="U91" s="23">
        <v>99.773333333333355</v>
      </c>
      <c r="Y91" s="28">
        <f t="shared" si="41"/>
        <v>78.488722307743785</v>
      </c>
      <c r="Z91" s="28">
        <f t="shared" si="42"/>
        <v>0.32461013319054938</v>
      </c>
      <c r="AA91" s="28">
        <f t="shared" si="43"/>
        <v>11.55210494612141</v>
      </c>
      <c r="AB91" s="28">
        <f t="shared" si="44"/>
        <v>1.5360417642728061</v>
      </c>
      <c r="AC91" s="28">
        <f t="shared" si="45"/>
        <v>0</v>
      </c>
      <c r="AD91" s="28">
        <f t="shared" si="46"/>
        <v>0.20748276554447492</v>
      </c>
      <c r="AE91" s="28">
        <f t="shared" si="47"/>
        <v>1.2080851348637975</v>
      </c>
      <c r="AF91" s="28">
        <f t="shared" si="48"/>
        <v>4.4742654440800473</v>
      </c>
      <c r="AG91" s="28">
        <f t="shared" si="49"/>
        <v>2.20868750418312</v>
      </c>
      <c r="AH91" s="28">
        <f t="shared" si="50"/>
        <v>0</v>
      </c>
      <c r="AI91" s="28">
        <f t="shared" si="51"/>
        <v>99.999999999999986</v>
      </c>
      <c r="AJ91" s="27"/>
      <c r="AK91" s="28">
        <f t="shared" si="52"/>
        <v>78.488722307743785</v>
      </c>
      <c r="AL91" s="28">
        <f t="shared" si="53"/>
        <v>2.20868750418312</v>
      </c>
      <c r="AM91" s="28">
        <f t="shared" si="54"/>
        <v>6.6829529482631678</v>
      </c>
      <c r="AN91" s="28">
        <f t="shared" si="55"/>
        <v>0.88099808061420348</v>
      </c>
      <c r="AO91" s="28">
        <f t="shared" si="56"/>
        <v>0.96700571766476728</v>
      </c>
      <c r="AP91" s="28">
        <f t="shared" si="57"/>
        <v>1.1848527570574743</v>
      </c>
      <c r="AQ91" s="28">
        <f t="shared" si="58"/>
        <v>5.4748678133993707</v>
      </c>
      <c r="AR91" s="28"/>
      <c r="AS91" s="28">
        <v>22.073234142231883</v>
      </c>
      <c r="AT91" s="28">
        <v>10.133023909395249</v>
      </c>
      <c r="AU91" s="28">
        <v>67.793741948372883</v>
      </c>
      <c r="AV91" s="28"/>
      <c r="AW91" s="28">
        <v>13.109600956869519</v>
      </c>
      <c r="AX91" s="28">
        <v>46.626752194219264</v>
      </c>
      <c r="AY91" s="28">
        <v>40.263646848911229</v>
      </c>
    </row>
    <row r="92" spans="1:51" ht="12" customHeight="1" x14ac:dyDescent="0.25">
      <c r="A92" s="20" t="s">
        <v>113</v>
      </c>
      <c r="B92" s="20">
        <v>4</v>
      </c>
      <c r="C92" s="35"/>
      <c r="D92" s="35"/>
      <c r="E92" s="23">
        <v>78.3</v>
      </c>
      <c r="F92" s="23">
        <v>0.30666666666666664</v>
      </c>
      <c r="G92" s="23">
        <v>11.436666666666667</v>
      </c>
      <c r="H92" s="23"/>
      <c r="I92" s="23">
        <v>1.4766666666666666</v>
      </c>
      <c r="J92" s="23">
        <v>3.3333333333333333E-2</v>
      </c>
      <c r="K92" s="23">
        <v>0.24</v>
      </c>
      <c r="L92" s="23">
        <v>1.3866666666666667</v>
      </c>
      <c r="M92" s="23">
        <v>4.2833333333333332</v>
      </c>
      <c r="N92" s="23">
        <v>2.0866666666666664</v>
      </c>
      <c r="O92" s="23">
        <v>0</v>
      </c>
      <c r="P92" s="23"/>
      <c r="Q92" s="22">
        <v>0.14333333333333334</v>
      </c>
      <c r="R92" s="23"/>
      <c r="S92" s="23"/>
      <c r="T92" s="23"/>
      <c r="U92" s="23">
        <v>99.693333333333342</v>
      </c>
      <c r="Y92" s="28">
        <f t="shared" si="41"/>
        <v>78.653942742340519</v>
      </c>
      <c r="Z92" s="28">
        <f t="shared" si="42"/>
        <v>0.30805290473798758</v>
      </c>
      <c r="AA92" s="28">
        <f t="shared" si="43"/>
        <v>11.488364306043863</v>
      </c>
      <c r="AB92" s="28">
        <f t="shared" si="44"/>
        <v>1.4833417043361792</v>
      </c>
      <c r="AC92" s="28">
        <f t="shared" si="45"/>
        <v>3.3484011384563868E-2</v>
      </c>
      <c r="AD92" s="28">
        <f t="shared" si="46"/>
        <v>0.24108488196885985</v>
      </c>
      <c r="AE92" s="28">
        <f t="shared" si="47"/>
        <v>1.3929348735978571</v>
      </c>
      <c r="AF92" s="28">
        <f t="shared" si="48"/>
        <v>4.3026954629164571</v>
      </c>
      <c r="AG92" s="28">
        <f t="shared" si="49"/>
        <v>2.0960991126736981</v>
      </c>
      <c r="AH92" s="28">
        <f t="shared" si="50"/>
        <v>0</v>
      </c>
      <c r="AI92" s="28">
        <f t="shared" si="51"/>
        <v>99.999999999999986</v>
      </c>
      <c r="AJ92" s="27"/>
      <c r="AK92" s="28">
        <f t="shared" si="52"/>
        <v>78.653942742340519</v>
      </c>
      <c r="AL92" s="28">
        <f t="shared" si="53"/>
        <v>2.0960991126736981</v>
      </c>
      <c r="AM92" s="28">
        <f t="shared" si="54"/>
        <v>6.3987945755901556</v>
      </c>
      <c r="AN92" s="28">
        <f t="shared" si="55"/>
        <v>0.86019417475728155</v>
      </c>
      <c r="AO92" s="28">
        <f t="shared" si="56"/>
        <v>0.9671737782200619</v>
      </c>
      <c r="AP92" s="28">
        <f t="shared" si="57"/>
        <v>1.2292588554578525</v>
      </c>
      <c r="AQ92" s="28">
        <f t="shared" si="58"/>
        <v>5.0058597019922981</v>
      </c>
      <c r="AR92" s="28"/>
      <c r="AS92" s="28">
        <v>21.413652263423142</v>
      </c>
      <c r="AT92" s="28">
        <v>11.943168902739881</v>
      </c>
      <c r="AU92" s="28">
        <v>66.643178833836984</v>
      </c>
      <c r="AV92" s="28"/>
      <c r="AW92" s="28">
        <v>12.55132193792455</v>
      </c>
      <c r="AX92" s="28">
        <v>48.386682367911114</v>
      </c>
      <c r="AY92" s="28">
        <v>39.061995694164338</v>
      </c>
    </row>
    <row r="93" spans="1:51" ht="12" customHeight="1" x14ac:dyDescent="0.25">
      <c r="A93" s="20" t="s">
        <v>113</v>
      </c>
      <c r="B93" s="20">
        <v>7</v>
      </c>
      <c r="C93" s="35"/>
      <c r="D93" s="35"/>
      <c r="E93" s="23">
        <v>78.176666666666662</v>
      </c>
      <c r="F93" s="23">
        <v>0.32666666666666666</v>
      </c>
      <c r="G93" s="23">
        <v>11.43</v>
      </c>
      <c r="H93" s="23"/>
      <c r="I93" s="23">
        <v>1.54</v>
      </c>
      <c r="J93" s="23">
        <v>0</v>
      </c>
      <c r="K93" s="23">
        <v>0.2233333333333333</v>
      </c>
      <c r="L93" s="23">
        <v>1.3866666666666667</v>
      </c>
      <c r="M93" s="23">
        <v>4.2633333333333328</v>
      </c>
      <c r="N93" s="23">
        <v>2.0666666666666669</v>
      </c>
      <c r="O93" s="23">
        <v>0</v>
      </c>
      <c r="P93" s="23"/>
      <c r="Q93" s="22">
        <v>0.1466666666666667</v>
      </c>
      <c r="R93" s="23"/>
      <c r="S93" s="23"/>
      <c r="T93" s="23"/>
      <c r="U93" s="23">
        <v>99.56</v>
      </c>
      <c r="Y93" s="28">
        <f t="shared" si="41"/>
        <v>78.638009656652343</v>
      </c>
      <c r="Z93" s="28">
        <f t="shared" si="42"/>
        <v>0.32859442060085831</v>
      </c>
      <c r="AA93" s="28">
        <f t="shared" si="43"/>
        <v>11.497451716738196</v>
      </c>
      <c r="AB93" s="28">
        <f t="shared" si="44"/>
        <v>1.5490879828326178</v>
      </c>
      <c r="AC93" s="28">
        <f t="shared" si="45"/>
        <v>0</v>
      </c>
      <c r="AD93" s="28">
        <f t="shared" si="46"/>
        <v>0.22465128755364799</v>
      </c>
      <c r="AE93" s="28">
        <f t="shared" si="47"/>
        <v>1.3948497854077253</v>
      </c>
      <c r="AF93" s="28">
        <f t="shared" si="48"/>
        <v>4.2884924892703848</v>
      </c>
      <c r="AG93" s="28">
        <f t="shared" si="49"/>
        <v>2.078862660944206</v>
      </c>
      <c r="AH93" s="28">
        <f t="shared" si="50"/>
        <v>0</v>
      </c>
      <c r="AI93" s="28">
        <f t="shared" si="51"/>
        <v>99.999999999999986</v>
      </c>
      <c r="AJ93" s="27"/>
      <c r="AK93" s="28">
        <f t="shared" si="52"/>
        <v>78.638009656652343</v>
      </c>
      <c r="AL93" s="28">
        <f t="shared" si="53"/>
        <v>2.078862660944206</v>
      </c>
      <c r="AM93" s="28">
        <f t="shared" si="54"/>
        <v>6.3673551502145909</v>
      </c>
      <c r="AN93" s="28">
        <f t="shared" si="55"/>
        <v>0.87334593572778829</v>
      </c>
      <c r="AO93" s="28">
        <f t="shared" si="56"/>
        <v>0.97108923664034219</v>
      </c>
      <c r="AP93" s="28">
        <f t="shared" si="57"/>
        <v>1.2357871229663915</v>
      </c>
      <c r="AQ93" s="28">
        <f t="shared" si="58"/>
        <v>4.9725053648068656</v>
      </c>
      <c r="AR93" s="28"/>
      <c r="AS93" s="28">
        <v>21.318501968800263</v>
      </c>
      <c r="AT93" s="28">
        <v>12.005165624826692</v>
      </c>
      <c r="AU93" s="28">
        <v>66.676332406373035</v>
      </c>
      <c r="AV93" s="28"/>
      <c r="AW93" s="28">
        <v>12.456285813060992</v>
      </c>
      <c r="AX93" s="28">
        <v>48.585092486598974</v>
      </c>
      <c r="AY93" s="28">
        <v>38.958621700340018</v>
      </c>
    </row>
    <row r="94" spans="1:51" ht="12" customHeight="1" x14ac:dyDescent="0.25">
      <c r="A94" s="20" t="s">
        <v>113</v>
      </c>
      <c r="B94" s="20">
        <v>8</v>
      </c>
      <c r="C94" s="35"/>
      <c r="D94" s="35"/>
      <c r="E94" s="23">
        <v>78.3</v>
      </c>
      <c r="F94" s="23">
        <v>0.32666666666666666</v>
      </c>
      <c r="G94" s="23">
        <v>11.463333333333333</v>
      </c>
      <c r="H94" s="23"/>
      <c r="I94" s="23">
        <v>1.5433333333333337</v>
      </c>
      <c r="J94" s="23">
        <v>0</v>
      </c>
      <c r="K94" s="23">
        <v>0.20666666666666669</v>
      </c>
      <c r="L94" s="23">
        <v>1.3933333333333333</v>
      </c>
      <c r="M94" s="23">
        <v>4.2966666666666669</v>
      </c>
      <c r="N94" s="23">
        <v>2.0933333333333333</v>
      </c>
      <c r="O94" s="23">
        <v>0</v>
      </c>
      <c r="P94" s="23"/>
      <c r="Q94" s="22">
        <v>0.1466666666666667</v>
      </c>
      <c r="R94" s="23"/>
      <c r="S94" s="23"/>
      <c r="T94" s="23"/>
      <c r="U94" s="23">
        <v>99.77</v>
      </c>
      <c r="Y94" s="28">
        <f t="shared" si="41"/>
        <v>78.596045103222139</v>
      </c>
      <c r="Z94" s="28">
        <f t="shared" si="42"/>
        <v>0.32790176330846182</v>
      </c>
      <c r="AA94" s="28">
        <f t="shared" si="43"/>
        <v>11.506675143038779</v>
      </c>
      <c r="AB94" s="28">
        <f t="shared" si="44"/>
        <v>1.5491685348144681</v>
      </c>
      <c r="AC94" s="28">
        <f t="shared" si="45"/>
        <v>0</v>
      </c>
      <c r="AD94" s="28">
        <f t="shared" si="46"/>
        <v>0.2074480543380065</v>
      </c>
      <c r="AE94" s="28">
        <f t="shared" si="47"/>
        <v>1.3986013986013988</v>
      </c>
      <c r="AF94" s="28">
        <f t="shared" si="48"/>
        <v>4.3129119684143609</v>
      </c>
      <c r="AG94" s="28">
        <f t="shared" si="49"/>
        <v>2.101248034262388</v>
      </c>
      <c r="AH94" s="28">
        <f t="shared" si="50"/>
        <v>0</v>
      </c>
      <c r="AI94" s="28">
        <f t="shared" si="51"/>
        <v>99.999999999999986</v>
      </c>
      <c r="AJ94" s="27"/>
      <c r="AK94" s="28">
        <f t="shared" si="52"/>
        <v>78.596045103222139</v>
      </c>
      <c r="AL94" s="28">
        <f t="shared" si="53"/>
        <v>2.101248034262388</v>
      </c>
      <c r="AM94" s="28">
        <f t="shared" si="54"/>
        <v>6.4141600026767485</v>
      </c>
      <c r="AN94" s="28">
        <f t="shared" si="55"/>
        <v>0.88190476190476197</v>
      </c>
      <c r="AO94" s="28">
        <f t="shared" si="56"/>
        <v>0.96605751041341459</v>
      </c>
      <c r="AP94" s="28">
        <f t="shared" si="57"/>
        <v>1.2282772002578857</v>
      </c>
      <c r="AQ94" s="28">
        <f t="shared" si="58"/>
        <v>5.0155586040753501</v>
      </c>
      <c r="AR94" s="28"/>
      <c r="AS94" s="28">
        <v>21.410708260717744</v>
      </c>
      <c r="AT94" s="28">
        <v>11.960724934317019</v>
      </c>
      <c r="AU94" s="28">
        <v>66.628566804965232</v>
      </c>
      <c r="AV94" s="28"/>
      <c r="AW94" s="28">
        <v>12.582877965794941</v>
      </c>
      <c r="AX94" s="28">
        <v>48.260121017061287</v>
      </c>
      <c r="AY94" s="28">
        <v>39.15700101714377</v>
      </c>
    </row>
    <row r="95" spans="1:51" ht="12" customHeight="1" x14ac:dyDescent="0.25">
      <c r="A95" s="20" t="s">
        <v>113</v>
      </c>
      <c r="B95" s="20">
        <v>9</v>
      </c>
      <c r="C95" s="35"/>
      <c r="D95" s="35"/>
      <c r="E95" s="23">
        <v>78.223333333333329</v>
      </c>
      <c r="F95" s="23">
        <v>0.3033333333333334</v>
      </c>
      <c r="G95" s="23">
        <v>11.523333333333333</v>
      </c>
      <c r="H95" s="23"/>
      <c r="I95" s="23">
        <v>1.5200000000000002</v>
      </c>
      <c r="J95" s="23">
        <v>0</v>
      </c>
      <c r="K95" s="23">
        <v>0.22999999999999998</v>
      </c>
      <c r="L95" s="23">
        <v>1.3533333333333333</v>
      </c>
      <c r="M95" s="23">
        <v>4.3133333333333326</v>
      </c>
      <c r="N95" s="23">
        <v>2.1466666666666665</v>
      </c>
      <c r="O95" s="23">
        <v>0</v>
      </c>
      <c r="P95" s="23"/>
      <c r="Q95" s="22">
        <v>0.14000000000000001</v>
      </c>
      <c r="R95" s="23"/>
      <c r="S95" s="23"/>
      <c r="T95" s="23"/>
      <c r="U95" s="23">
        <v>99.753333333333316</v>
      </c>
      <c r="Y95" s="28">
        <f t="shared" si="41"/>
        <v>78.526970954356855</v>
      </c>
      <c r="Z95" s="28">
        <f t="shared" si="42"/>
        <v>0.30451077499665385</v>
      </c>
      <c r="AA95" s="28">
        <f t="shared" si="43"/>
        <v>11.568063177620132</v>
      </c>
      <c r="AB95" s="28">
        <f t="shared" si="44"/>
        <v>1.5259001472359797</v>
      </c>
      <c r="AC95" s="28">
        <f t="shared" si="45"/>
        <v>0</v>
      </c>
      <c r="AD95" s="28">
        <f t="shared" si="46"/>
        <v>0.23089278543702318</v>
      </c>
      <c r="AE95" s="28">
        <f t="shared" si="47"/>
        <v>1.3585865346004551</v>
      </c>
      <c r="AF95" s="28">
        <f t="shared" si="48"/>
        <v>4.3300762950073617</v>
      </c>
      <c r="AG95" s="28">
        <f t="shared" si="49"/>
        <v>2.1549993307455497</v>
      </c>
      <c r="AH95" s="28">
        <f t="shared" si="50"/>
        <v>0</v>
      </c>
      <c r="AI95" s="28">
        <f t="shared" si="51"/>
        <v>100</v>
      </c>
      <c r="AJ95" s="27"/>
      <c r="AK95" s="28">
        <f t="shared" si="52"/>
        <v>78.526970954356855</v>
      </c>
      <c r="AL95" s="28">
        <f t="shared" si="53"/>
        <v>2.1549993307455497</v>
      </c>
      <c r="AM95" s="28">
        <f t="shared" si="54"/>
        <v>6.485075625752911</v>
      </c>
      <c r="AN95" s="28">
        <f t="shared" si="55"/>
        <v>0.86857142857142866</v>
      </c>
      <c r="AO95" s="28">
        <f t="shared" si="56"/>
        <v>0.97009894498113969</v>
      </c>
      <c r="AP95" s="28">
        <f t="shared" si="57"/>
        <v>1.2235442044216744</v>
      </c>
      <c r="AQ95" s="28">
        <f t="shared" si="58"/>
        <v>5.1264890911524557</v>
      </c>
      <c r="AR95" s="28"/>
      <c r="AS95" s="28">
        <v>21.855542570631759</v>
      </c>
      <c r="AT95" s="28">
        <v>11.564093371029145</v>
      </c>
      <c r="AU95" s="28">
        <v>66.580364058339086</v>
      </c>
      <c r="AV95" s="28"/>
      <c r="AW95" s="28">
        <v>12.891876554637006</v>
      </c>
      <c r="AX95" s="28">
        <v>47.834523550556696</v>
      </c>
      <c r="AY95" s="28">
        <v>39.273599894806303</v>
      </c>
    </row>
    <row r="96" spans="1:51" ht="12" customHeight="1" x14ac:dyDescent="0.25">
      <c r="A96" s="20" t="s">
        <v>113</v>
      </c>
      <c r="B96" s="20">
        <v>10</v>
      </c>
      <c r="C96" s="35"/>
      <c r="D96" s="35"/>
      <c r="E96" s="23">
        <v>78.134</v>
      </c>
      <c r="F96" s="23">
        <v>0.31799999999999995</v>
      </c>
      <c r="G96" s="23">
        <v>11.407999999999999</v>
      </c>
      <c r="H96" s="23"/>
      <c r="I96" s="23">
        <v>1.498</v>
      </c>
      <c r="J96" s="23">
        <v>2.4E-2</v>
      </c>
      <c r="K96" s="23">
        <v>0.19400000000000001</v>
      </c>
      <c r="L96" s="23">
        <v>1.3379999999999999</v>
      </c>
      <c r="M96" s="23">
        <v>4.2480000000000002</v>
      </c>
      <c r="N96" s="23">
        <v>2.0780000000000003</v>
      </c>
      <c r="O96" s="23">
        <v>0</v>
      </c>
      <c r="P96" s="23"/>
      <c r="Q96" s="22">
        <v>0.156</v>
      </c>
      <c r="R96" s="23"/>
      <c r="S96" s="23"/>
      <c r="T96" s="23"/>
      <c r="U96" s="23">
        <v>99.396000000000015</v>
      </c>
      <c r="Y96" s="28">
        <f t="shared" si="41"/>
        <v>78.732365981459083</v>
      </c>
      <c r="Z96" s="28">
        <f t="shared" si="42"/>
        <v>0.32043530834340983</v>
      </c>
      <c r="AA96" s="28">
        <f t="shared" si="43"/>
        <v>11.495364772269244</v>
      </c>
      <c r="AB96" s="28">
        <f t="shared" si="44"/>
        <v>1.5094719871019751</v>
      </c>
      <c r="AC96" s="28">
        <f t="shared" si="45"/>
        <v>2.4183796856106405E-2</v>
      </c>
      <c r="AD96" s="28">
        <f t="shared" si="46"/>
        <v>0.1954856912535268</v>
      </c>
      <c r="AE96" s="28">
        <f t="shared" si="47"/>
        <v>1.348246674727932</v>
      </c>
      <c r="AF96" s="28">
        <f t="shared" si="48"/>
        <v>4.2805320435308341</v>
      </c>
      <c r="AG96" s="28">
        <f t="shared" si="49"/>
        <v>2.0939137444578799</v>
      </c>
      <c r="AH96" s="28">
        <f t="shared" si="50"/>
        <v>0</v>
      </c>
      <c r="AI96" s="28">
        <f t="shared" si="51"/>
        <v>99.999999999999986</v>
      </c>
      <c r="AJ96" s="27"/>
      <c r="AK96" s="28">
        <f t="shared" si="52"/>
        <v>78.732365981459083</v>
      </c>
      <c r="AL96" s="28">
        <f t="shared" si="53"/>
        <v>2.0939137444578799</v>
      </c>
      <c r="AM96" s="28">
        <f t="shared" si="54"/>
        <v>6.374445787988714</v>
      </c>
      <c r="AN96" s="28">
        <f t="shared" si="55"/>
        <v>0.88534278959810875</v>
      </c>
      <c r="AO96" s="28">
        <f t="shared" si="56"/>
        <v>0.97764533667702602</v>
      </c>
      <c r="AP96" s="28">
        <f t="shared" si="57"/>
        <v>1.2351382845256449</v>
      </c>
      <c r="AQ96" s="28">
        <f t="shared" si="58"/>
        <v>5.0261991132607822</v>
      </c>
      <c r="AR96" s="28"/>
      <c r="AS96" s="28">
        <v>21.552706748454533</v>
      </c>
      <c r="AT96" s="28">
        <v>11.647218449945958</v>
      </c>
      <c r="AU96" s="28">
        <v>66.800074801599507</v>
      </c>
      <c r="AV96" s="28"/>
      <c r="AW96" s="28">
        <v>12.510031054239361</v>
      </c>
      <c r="AX96" s="28">
        <v>48.716601871880449</v>
      </c>
      <c r="AY96" s="28">
        <v>38.773367073880181</v>
      </c>
    </row>
    <row r="97" spans="1:51" ht="12" customHeight="1" x14ac:dyDescent="0.25">
      <c r="A97" s="20" t="s">
        <v>113</v>
      </c>
      <c r="B97" s="20">
        <v>11</v>
      </c>
      <c r="C97" s="35"/>
      <c r="D97" s="35"/>
      <c r="E97" s="23">
        <v>77.913333333333341</v>
      </c>
      <c r="F97" s="23">
        <v>0.32666666666666666</v>
      </c>
      <c r="G97" s="23">
        <v>11.469999999999999</v>
      </c>
      <c r="H97" s="23"/>
      <c r="I97" s="23">
        <v>1.5733333333333335</v>
      </c>
      <c r="J97" s="23">
        <v>0</v>
      </c>
      <c r="K97" s="23">
        <v>0.23666666666666669</v>
      </c>
      <c r="L97" s="23">
        <v>1.4133333333333333</v>
      </c>
      <c r="M97" s="23">
        <v>4.3033333333333337</v>
      </c>
      <c r="N97" s="23">
        <v>2.11</v>
      </c>
      <c r="O97" s="23">
        <v>0</v>
      </c>
      <c r="P97" s="23"/>
      <c r="Q97" s="22">
        <v>0.14000000000000001</v>
      </c>
      <c r="R97" s="23"/>
      <c r="S97" s="23"/>
      <c r="T97" s="23"/>
      <c r="U97" s="23">
        <v>99.486666666666665</v>
      </c>
      <c r="Y97" s="28">
        <f t="shared" si="41"/>
        <v>78.425714669171924</v>
      </c>
      <c r="Z97" s="28">
        <f t="shared" si="42"/>
        <v>0.32881492417125213</v>
      </c>
      <c r="AA97" s="28">
        <f t="shared" si="43"/>
        <v>11.545430143604884</v>
      </c>
      <c r="AB97" s="28">
        <f t="shared" si="44"/>
        <v>1.5836800429472553</v>
      </c>
      <c r="AC97" s="28">
        <f t="shared" si="45"/>
        <v>0</v>
      </c>
      <c r="AD97" s="28">
        <f t="shared" si="46"/>
        <v>0.2382230573077439</v>
      </c>
      <c r="AE97" s="28">
        <f t="shared" si="47"/>
        <v>1.4226278351899073</v>
      </c>
      <c r="AF97" s="28">
        <f t="shared" si="48"/>
        <v>4.3316333378070055</v>
      </c>
      <c r="AG97" s="28">
        <f t="shared" si="49"/>
        <v>2.1238759898000268</v>
      </c>
      <c r="AH97" s="28">
        <f t="shared" si="50"/>
        <v>0</v>
      </c>
      <c r="AI97" s="28">
        <f t="shared" si="51"/>
        <v>100.00000000000001</v>
      </c>
      <c r="AJ97" s="27"/>
      <c r="AK97" s="28">
        <f t="shared" si="52"/>
        <v>78.425714669171924</v>
      </c>
      <c r="AL97" s="28">
        <f t="shared" si="53"/>
        <v>2.1238759898000268</v>
      </c>
      <c r="AM97" s="28">
        <f t="shared" si="54"/>
        <v>6.4555093276070323</v>
      </c>
      <c r="AN97" s="28">
        <f t="shared" si="55"/>
        <v>0.86924493554327809</v>
      </c>
      <c r="AO97" s="28">
        <f t="shared" si="56"/>
        <v>0.96132365858695001</v>
      </c>
      <c r="AP97" s="28">
        <f t="shared" si="57"/>
        <v>1.2251838706806497</v>
      </c>
      <c r="AQ97" s="28">
        <f t="shared" si="58"/>
        <v>5.0328814924171255</v>
      </c>
      <c r="AR97" s="28"/>
      <c r="AS97" s="28">
        <v>21.48545097063916</v>
      </c>
      <c r="AT97" s="28">
        <v>12.078595885322086</v>
      </c>
      <c r="AU97" s="28">
        <v>66.435953144038763</v>
      </c>
      <c r="AV97" s="28"/>
      <c r="AW97" s="28">
        <v>12.752917426609738</v>
      </c>
      <c r="AX97" s="28">
        <v>47.81331756832482</v>
      </c>
      <c r="AY97" s="28">
        <v>39.433765005065446</v>
      </c>
    </row>
    <row r="98" spans="1:51" ht="12" customHeight="1" x14ac:dyDescent="0.25">
      <c r="A98" s="20" t="s">
        <v>113</v>
      </c>
      <c r="B98" s="20">
        <v>12</v>
      </c>
      <c r="C98" s="35"/>
      <c r="D98" s="35"/>
      <c r="E98" s="23">
        <v>78.093333333333348</v>
      </c>
      <c r="F98" s="23">
        <v>0.30333333333333334</v>
      </c>
      <c r="G98" s="23">
        <v>11.513333333333334</v>
      </c>
      <c r="H98" s="23"/>
      <c r="I98" s="23">
        <v>1.5066666666666668</v>
      </c>
      <c r="J98" s="23">
        <v>0</v>
      </c>
      <c r="K98" s="23">
        <v>0.22333333333333336</v>
      </c>
      <c r="L98" s="23">
        <v>1.3866666666666667</v>
      </c>
      <c r="M98" s="23">
        <v>4.3600000000000003</v>
      </c>
      <c r="N98" s="23">
        <v>2.1133333333333333</v>
      </c>
      <c r="O98" s="23">
        <v>0</v>
      </c>
      <c r="P98" s="23"/>
      <c r="Q98" s="22">
        <v>0.15333333333333335</v>
      </c>
      <c r="R98" s="23"/>
      <c r="S98" s="23"/>
      <c r="T98" s="23"/>
      <c r="U98" s="23">
        <v>99.653333333333336</v>
      </c>
      <c r="Y98" s="28">
        <f t="shared" si="41"/>
        <v>78.485762144053624</v>
      </c>
      <c r="Z98" s="28">
        <f t="shared" si="42"/>
        <v>0.30485762144053602</v>
      </c>
      <c r="AA98" s="28">
        <f t="shared" si="43"/>
        <v>11.571189279731993</v>
      </c>
      <c r="AB98" s="28">
        <f t="shared" si="44"/>
        <v>1.5142378559463989</v>
      </c>
      <c r="AC98" s="28">
        <f t="shared" si="45"/>
        <v>0</v>
      </c>
      <c r="AD98" s="28">
        <f t="shared" si="46"/>
        <v>0.22445561139028478</v>
      </c>
      <c r="AE98" s="28">
        <f t="shared" si="47"/>
        <v>1.393634840871022</v>
      </c>
      <c r="AF98" s="28">
        <f t="shared" si="48"/>
        <v>4.3819095477386938</v>
      </c>
      <c r="AG98" s="28">
        <f t="shared" si="49"/>
        <v>2.1239530988274704</v>
      </c>
      <c r="AH98" s="28">
        <f t="shared" si="50"/>
        <v>0</v>
      </c>
      <c r="AI98" s="28">
        <f t="shared" si="51"/>
        <v>100.00000000000001</v>
      </c>
      <c r="AJ98" s="27"/>
      <c r="AK98" s="28">
        <f t="shared" si="52"/>
        <v>78.485762144053624</v>
      </c>
      <c r="AL98" s="28">
        <f t="shared" si="53"/>
        <v>2.1239530988274704</v>
      </c>
      <c r="AM98" s="28">
        <f t="shared" si="54"/>
        <v>6.5058626465661646</v>
      </c>
      <c r="AN98" s="28">
        <f t="shared" si="55"/>
        <v>0.87090558766859349</v>
      </c>
      <c r="AO98" s="28">
        <f t="shared" si="56"/>
        <v>0.96106267233331144</v>
      </c>
      <c r="AP98" s="28">
        <f t="shared" si="57"/>
        <v>1.217225098215549</v>
      </c>
      <c r="AQ98" s="28">
        <f t="shared" si="58"/>
        <v>5.1122278056951425</v>
      </c>
      <c r="AR98" s="28"/>
      <c r="AS98" s="28">
        <v>21.373863166758326</v>
      </c>
      <c r="AT98" s="28">
        <v>11.770554659656908</v>
      </c>
      <c r="AU98" s="28">
        <v>66.855582173584764</v>
      </c>
      <c r="AV98" s="28"/>
      <c r="AW98" s="28">
        <v>12.711507799758595</v>
      </c>
      <c r="AX98" s="28">
        <v>47.5280030632739</v>
      </c>
      <c r="AY98" s="28">
        <v>39.760489136967507</v>
      </c>
    </row>
    <row r="99" spans="1:51" ht="12" customHeight="1" x14ac:dyDescent="0.25">
      <c r="A99" s="20" t="s">
        <v>113</v>
      </c>
      <c r="B99" s="20">
        <v>13</v>
      </c>
      <c r="C99" s="35"/>
      <c r="D99" s="35"/>
      <c r="E99" s="23">
        <v>78.400000000000006</v>
      </c>
      <c r="F99" s="23">
        <v>0.34</v>
      </c>
      <c r="G99" s="23">
        <v>11.49</v>
      </c>
      <c r="H99" s="23"/>
      <c r="I99" s="23">
        <v>1.57</v>
      </c>
      <c r="J99" s="23">
        <v>0</v>
      </c>
      <c r="K99" s="23">
        <v>0.24333333333333332</v>
      </c>
      <c r="L99" s="23">
        <v>1.3833333333333335</v>
      </c>
      <c r="M99" s="23">
        <v>4.3366666666666669</v>
      </c>
      <c r="N99" s="23">
        <v>2.12</v>
      </c>
      <c r="O99" s="23">
        <v>0</v>
      </c>
      <c r="P99" s="23"/>
      <c r="Q99" s="22">
        <v>0.13666666666666669</v>
      </c>
      <c r="R99" s="23"/>
      <c r="S99" s="23"/>
      <c r="T99" s="23"/>
      <c r="U99" s="23">
        <v>100.02000000000002</v>
      </c>
      <c r="Y99" s="28">
        <f t="shared" si="41"/>
        <v>78.491573502419499</v>
      </c>
      <c r="Z99" s="28">
        <f t="shared" si="42"/>
        <v>0.3403971299849825</v>
      </c>
      <c r="AA99" s="28">
        <f t="shared" si="43"/>
        <v>11.503420657433674</v>
      </c>
      <c r="AB99" s="28">
        <f t="shared" si="44"/>
        <v>1.5718338061071251</v>
      </c>
      <c r="AC99" s="28">
        <f t="shared" si="45"/>
        <v>0</v>
      </c>
      <c r="AD99" s="28">
        <f t="shared" si="46"/>
        <v>0.24361755381278158</v>
      </c>
      <c r="AE99" s="28">
        <f t="shared" si="47"/>
        <v>1.3849491072918407</v>
      </c>
      <c r="AF99" s="28">
        <f t="shared" si="48"/>
        <v>4.3417320206908068</v>
      </c>
      <c r="AG99" s="28">
        <f t="shared" si="49"/>
        <v>2.1224762222593028</v>
      </c>
      <c r="AH99" s="28">
        <f t="shared" si="50"/>
        <v>0</v>
      </c>
      <c r="AI99" s="28">
        <f t="shared" si="51"/>
        <v>100.00000000000003</v>
      </c>
      <c r="AJ99" s="27"/>
      <c r="AK99" s="28">
        <f t="shared" si="52"/>
        <v>78.491573502419499</v>
      </c>
      <c r="AL99" s="28">
        <f t="shared" si="53"/>
        <v>2.1224762222593028</v>
      </c>
      <c r="AM99" s="28">
        <f t="shared" si="54"/>
        <v>6.4642082429501091</v>
      </c>
      <c r="AN99" s="28">
        <f t="shared" si="55"/>
        <v>0.8658088235294118</v>
      </c>
      <c r="AO99" s="28">
        <f t="shared" si="56"/>
        <v>0.96210433085566982</v>
      </c>
      <c r="AP99" s="28">
        <f t="shared" si="57"/>
        <v>1.2187735768845813</v>
      </c>
      <c r="AQ99" s="28">
        <f t="shared" si="58"/>
        <v>5.0792591356582681</v>
      </c>
      <c r="AR99" s="28"/>
      <c r="AS99" s="28">
        <v>21.509831612534075</v>
      </c>
      <c r="AT99" s="28">
        <v>11.77979743942265</v>
      </c>
      <c r="AU99" s="28">
        <v>66.710370948043291</v>
      </c>
      <c r="AV99" s="28"/>
      <c r="AW99" s="28">
        <v>12.718366710668249</v>
      </c>
      <c r="AX99" s="28">
        <v>47.837021336743419</v>
      </c>
      <c r="AY99" s="28">
        <v>39.444611952588332</v>
      </c>
    </row>
    <row r="100" spans="1:51" ht="12" customHeight="1" x14ac:dyDescent="0.25">
      <c r="A100" s="20" t="s">
        <v>113</v>
      </c>
      <c r="B100" s="20">
        <v>14</v>
      </c>
      <c r="C100" s="35"/>
      <c r="D100" s="35"/>
      <c r="E100" s="23">
        <v>77.855037912651895</v>
      </c>
      <c r="F100" s="23">
        <v>0.34104830965862054</v>
      </c>
      <c r="G100" s="23">
        <v>11.420151650607593</v>
      </c>
      <c r="H100" s="23"/>
      <c r="I100" s="23">
        <v>1.6059070891692329</v>
      </c>
      <c r="J100" s="23">
        <v>0</v>
      </c>
      <c r="K100" s="23">
        <v>0.22184695870997651</v>
      </c>
      <c r="L100" s="23">
        <v>1.3675043872719446</v>
      </c>
      <c r="M100" s="23">
        <v>4.2780040396013375</v>
      </c>
      <c r="N100" s="23">
        <v>2.0827124929638088</v>
      </c>
      <c r="O100" s="23">
        <v>0</v>
      </c>
      <c r="P100" s="23"/>
      <c r="Q100" s="22">
        <v>0.15231283732326742</v>
      </c>
      <c r="R100" s="23"/>
      <c r="S100" s="23"/>
      <c r="T100" s="23"/>
      <c r="U100" s="23">
        <v>99.324525677957681</v>
      </c>
      <c r="Y100" s="28">
        <f t="shared" si="41"/>
        <v>78.504891322493407</v>
      </c>
      <c r="Z100" s="28">
        <f t="shared" si="42"/>
        <v>0.34389502854662612</v>
      </c>
      <c r="AA100" s="28">
        <f t="shared" si="43"/>
        <v>11.515475276284596</v>
      </c>
      <c r="AB100" s="28">
        <f t="shared" si="44"/>
        <v>1.6193115421855699</v>
      </c>
      <c r="AC100" s="28">
        <f t="shared" si="45"/>
        <v>0</v>
      </c>
      <c r="AD100" s="28">
        <f t="shared" si="46"/>
        <v>0.22369870788955296</v>
      </c>
      <c r="AE100" s="28">
        <f t="shared" si="47"/>
        <v>1.3789189008714231</v>
      </c>
      <c r="AF100" s="28">
        <f t="shared" si="48"/>
        <v>4.3137123969149611</v>
      </c>
      <c r="AG100" s="28">
        <f t="shared" si="49"/>
        <v>2.1000968248138623</v>
      </c>
      <c r="AH100" s="28">
        <f t="shared" si="50"/>
        <v>0</v>
      </c>
      <c r="AI100" s="28">
        <f t="shared" si="51"/>
        <v>100</v>
      </c>
      <c r="AJ100" s="27"/>
      <c r="AK100" s="28">
        <f t="shared" si="52"/>
        <v>78.504891322493407</v>
      </c>
      <c r="AL100" s="28">
        <f t="shared" si="53"/>
        <v>2.1000968248138623</v>
      </c>
      <c r="AM100" s="28">
        <f t="shared" si="54"/>
        <v>6.4138092217288234</v>
      </c>
      <c r="AN100" s="28">
        <f t="shared" si="55"/>
        <v>0.87862318840579712</v>
      </c>
      <c r="AO100" s="28">
        <f t="shared" si="56"/>
        <v>0.969703959473039</v>
      </c>
      <c r="AP100" s="28">
        <f t="shared" si="57"/>
        <v>1.2292073197109532</v>
      </c>
      <c r="AQ100" s="28">
        <f t="shared" si="58"/>
        <v>5.0348903208574001</v>
      </c>
      <c r="AR100" s="28"/>
      <c r="AS100" s="28">
        <v>21.434921751652709</v>
      </c>
      <c r="AT100" s="28">
        <v>11.812209462904004</v>
      </c>
      <c r="AU100" s="28">
        <v>66.752868785443283</v>
      </c>
      <c r="AV100" s="28"/>
      <c r="AW100" s="28">
        <v>12.593666865075685</v>
      </c>
      <c r="AX100" s="28">
        <v>48.186997440024292</v>
      </c>
      <c r="AY100" s="28">
        <v>39.219335694900025</v>
      </c>
    </row>
    <row r="101" spans="1:51" ht="12" customHeight="1" x14ac:dyDescent="0.25">
      <c r="A101" s="20" t="s">
        <v>113</v>
      </c>
      <c r="B101" s="20" t="s">
        <v>114</v>
      </c>
      <c r="C101" s="35"/>
      <c r="D101" s="35"/>
      <c r="E101" s="23">
        <v>77.797092811496313</v>
      </c>
      <c r="F101" s="23">
        <v>0.34270388397735169</v>
      </c>
      <c r="G101" s="23">
        <v>11.390351312870434</v>
      </c>
      <c r="H101" s="23"/>
      <c r="I101" s="23">
        <v>1.6307407039502</v>
      </c>
      <c r="J101" s="23">
        <v>0</v>
      </c>
      <c r="K101" s="23">
        <v>0.21191351279758949</v>
      </c>
      <c r="L101" s="23">
        <v>1.3559153670408264</v>
      </c>
      <c r="M101" s="23">
        <v>4.2614482964140263</v>
      </c>
      <c r="N101" s="23">
        <v>2.0976126618323896</v>
      </c>
      <c r="O101" s="23">
        <v>0</v>
      </c>
      <c r="P101" s="23"/>
      <c r="Q101" s="22">
        <v>0.15231283732326745</v>
      </c>
      <c r="R101" s="23"/>
      <c r="S101" s="23"/>
      <c r="T101" s="23"/>
      <c r="U101" s="23">
        <v>99.240091387702392</v>
      </c>
      <c r="Y101" s="28">
        <f t="shared" si="41"/>
        <v>78.513308048319999</v>
      </c>
      <c r="Z101" s="28">
        <f t="shared" si="42"/>
        <v>0.34585888289251637</v>
      </c>
      <c r="AA101" s="28">
        <f t="shared" si="43"/>
        <v>11.495213112562864</v>
      </c>
      <c r="AB101" s="28">
        <f t="shared" si="44"/>
        <v>1.6457536214933748</v>
      </c>
      <c r="AC101" s="28">
        <f t="shared" si="45"/>
        <v>0</v>
      </c>
      <c r="AD101" s="28">
        <f t="shared" si="46"/>
        <v>0.21386443000116956</v>
      </c>
      <c r="AE101" s="28">
        <f t="shared" si="47"/>
        <v>1.3683981888356085</v>
      </c>
      <c r="AF101" s="28">
        <f t="shared" si="48"/>
        <v>4.3006800220547694</v>
      </c>
      <c r="AG101" s="28">
        <f t="shared" si="49"/>
        <v>2.1169236938397016</v>
      </c>
      <c r="AH101" s="28">
        <f t="shared" si="50"/>
        <v>0</v>
      </c>
      <c r="AI101" s="28">
        <f t="shared" si="51"/>
        <v>99.999999999999986</v>
      </c>
      <c r="AJ101" s="27"/>
      <c r="AK101" s="28">
        <f t="shared" si="52"/>
        <v>78.513308048319999</v>
      </c>
      <c r="AL101" s="28">
        <f t="shared" si="53"/>
        <v>2.1169236938397016</v>
      </c>
      <c r="AM101" s="28">
        <f t="shared" si="54"/>
        <v>6.4176037158944705</v>
      </c>
      <c r="AN101" s="28">
        <f t="shared" si="55"/>
        <v>0.88499550763701706</v>
      </c>
      <c r="AO101" s="28">
        <f t="shared" si="56"/>
        <v>0.96982299985362896</v>
      </c>
      <c r="AP101" s="28">
        <f t="shared" si="57"/>
        <v>1.2274666670381509</v>
      </c>
      <c r="AQ101" s="28">
        <f t="shared" si="58"/>
        <v>5.0492055270588621</v>
      </c>
      <c r="AR101" s="28"/>
      <c r="AS101" s="28">
        <v>21.632637043901276</v>
      </c>
      <c r="AT101" s="28">
        <v>11.736175128691112</v>
      </c>
      <c r="AU101" s="28">
        <v>66.631187827407615</v>
      </c>
      <c r="AV101" s="28"/>
      <c r="AW101" s="28">
        <v>12.691382064651105</v>
      </c>
      <c r="AX101" s="28">
        <v>48.21759725104608</v>
      </c>
      <c r="AY101" s="28">
        <v>39.091020684302819</v>
      </c>
    </row>
    <row r="102" spans="1:51" ht="12" customHeight="1" x14ac:dyDescent="0.25">
      <c r="A102" s="20" t="s">
        <v>113</v>
      </c>
      <c r="B102" s="20">
        <v>16</v>
      </c>
      <c r="C102" s="35"/>
      <c r="D102" s="35"/>
      <c r="E102" s="23">
        <v>77.672924737591458</v>
      </c>
      <c r="F102" s="23">
        <v>0.30462567464653484</v>
      </c>
      <c r="G102" s="23">
        <v>11.420151650607593</v>
      </c>
      <c r="H102" s="23"/>
      <c r="I102" s="23">
        <v>1.5231283732326741</v>
      </c>
      <c r="J102" s="23">
        <v>0</v>
      </c>
      <c r="K102" s="23">
        <v>0.19866891824774013</v>
      </c>
      <c r="L102" s="23">
        <v>1.3476374954471708</v>
      </c>
      <c r="M102" s="23">
        <v>4.3111155259759606</v>
      </c>
      <c r="N102" s="23">
        <v>2.1257574252508196</v>
      </c>
      <c r="O102" s="23">
        <v>0</v>
      </c>
      <c r="P102" s="23"/>
      <c r="Q102" s="22">
        <v>0.15562398596072979</v>
      </c>
      <c r="R102" s="23"/>
      <c r="S102" s="23"/>
      <c r="T102" s="23"/>
      <c r="U102" s="23">
        <v>99.059633786960688</v>
      </c>
      <c r="Y102" s="28">
        <f t="shared" si="41"/>
        <v>78.533645798459986</v>
      </c>
      <c r="Z102" s="28">
        <f t="shared" si="42"/>
        <v>0.3080013391362571</v>
      </c>
      <c r="AA102" s="28">
        <f t="shared" si="43"/>
        <v>11.546702376966854</v>
      </c>
      <c r="AB102" s="28">
        <f t="shared" si="44"/>
        <v>1.5400066956812855</v>
      </c>
      <c r="AC102" s="28">
        <f t="shared" si="45"/>
        <v>0</v>
      </c>
      <c r="AD102" s="28">
        <f t="shared" si="46"/>
        <v>0.20087043856712422</v>
      </c>
      <c r="AE102" s="28">
        <f t="shared" si="47"/>
        <v>1.3625711416136594</v>
      </c>
      <c r="AF102" s="28">
        <f t="shared" si="48"/>
        <v>4.3588885169065952</v>
      </c>
      <c r="AG102" s="28">
        <f t="shared" si="49"/>
        <v>2.1493136926682292</v>
      </c>
      <c r="AH102" s="28">
        <f t="shared" si="50"/>
        <v>0</v>
      </c>
      <c r="AI102" s="28">
        <f t="shared" si="51"/>
        <v>99.999999999999972</v>
      </c>
      <c r="AJ102" s="27"/>
      <c r="AK102" s="28">
        <f t="shared" si="52"/>
        <v>78.533645798459986</v>
      </c>
      <c r="AL102" s="28">
        <f t="shared" si="53"/>
        <v>2.1493136926682292</v>
      </c>
      <c r="AM102" s="28">
        <f t="shared" si="54"/>
        <v>6.508202209574824</v>
      </c>
      <c r="AN102" s="28">
        <f t="shared" si="55"/>
        <v>0.88461538461538458</v>
      </c>
      <c r="AO102" s="28">
        <f t="shared" si="56"/>
        <v>0.96438685236821597</v>
      </c>
      <c r="AP102" s="28">
        <f t="shared" si="57"/>
        <v>1.2159814177963404</v>
      </c>
      <c r="AQ102" s="28">
        <f t="shared" si="58"/>
        <v>5.1456310679611645</v>
      </c>
      <c r="AR102" s="28"/>
      <c r="AS102" s="28">
        <v>21.7068679245283</v>
      </c>
      <c r="AT102" s="28">
        <v>11.54958490566038</v>
      </c>
      <c r="AU102" s="28">
        <v>66.743547169811322</v>
      </c>
      <c r="AV102" s="28"/>
      <c r="AW102" s="28">
        <v>12.845441981690341</v>
      </c>
      <c r="AX102" s="28">
        <v>47.65782519610292</v>
      </c>
      <c r="AY102" s="28">
        <v>39.496732822206745</v>
      </c>
    </row>
    <row r="103" spans="1:51" ht="12" customHeight="1" x14ac:dyDescent="0.25">
      <c r="A103" s="20" t="s">
        <v>113</v>
      </c>
      <c r="B103" s="20">
        <v>17</v>
      </c>
      <c r="C103" s="35"/>
      <c r="D103" s="35"/>
      <c r="E103" s="23">
        <v>77.709347372603546</v>
      </c>
      <c r="F103" s="23">
        <v>0.30462567464653484</v>
      </c>
      <c r="G103" s="23">
        <v>11.353928677858349</v>
      </c>
      <c r="H103" s="23"/>
      <c r="I103" s="23">
        <v>1.5297506705075989</v>
      </c>
      <c r="J103" s="23">
        <v>0</v>
      </c>
      <c r="K103" s="23">
        <v>0.23509155325982581</v>
      </c>
      <c r="L103" s="23">
        <v>1.3675043872719446</v>
      </c>
      <c r="M103" s="23">
        <v>4.3078043773384982</v>
      </c>
      <c r="N103" s="23">
        <v>2.0694678984139601</v>
      </c>
      <c r="O103" s="23">
        <v>0</v>
      </c>
      <c r="P103" s="23"/>
      <c r="Q103" s="22">
        <v>0.14237939141088043</v>
      </c>
      <c r="R103" s="23"/>
      <c r="S103" s="23"/>
      <c r="T103" s="23"/>
      <c r="U103" s="23">
        <v>99.019900003311136</v>
      </c>
      <c r="Y103" s="28">
        <f t="shared" si="41"/>
        <v>78.591520996584293</v>
      </c>
      <c r="Z103" s="28">
        <f t="shared" si="42"/>
        <v>0.3080838523876499</v>
      </c>
      <c r="AA103" s="28">
        <f t="shared" si="43"/>
        <v>11.482820976491864</v>
      </c>
      <c r="AB103" s="28">
        <f t="shared" si="44"/>
        <v>1.5471167369901548</v>
      </c>
      <c r="AC103" s="28">
        <f t="shared" si="45"/>
        <v>0</v>
      </c>
      <c r="AD103" s="28">
        <f t="shared" si="46"/>
        <v>0.23776036434264283</v>
      </c>
      <c r="AE103" s="28">
        <f t="shared" si="47"/>
        <v>1.3830285982184718</v>
      </c>
      <c r="AF103" s="28">
        <f t="shared" si="48"/>
        <v>4.3567075212644832</v>
      </c>
      <c r="AG103" s="28">
        <f t="shared" si="49"/>
        <v>2.0929609537204481</v>
      </c>
      <c r="AH103" s="28">
        <f t="shared" si="50"/>
        <v>0</v>
      </c>
      <c r="AI103" s="28">
        <f t="shared" si="51"/>
        <v>100.00000000000001</v>
      </c>
      <c r="AJ103" s="27"/>
      <c r="AK103" s="28">
        <f t="shared" si="52"/>
        <v>78.591520996584293</v>
      </c>
      <c r="AL103" s="28">
        <f t="shared" si="53"/>
        <v>2.0929609537204481</v>
      </c>
      <c r="AM103" s="28">
        <f t="shared" si="54"/>
        <v>6.4496684749849313</v>
      </c>
      <c r="AN103" s="28">
        <f t="shared" si="55"/>
        <v>0.86679174484052535</v>
      </c>
      <c r="AO103" s="28">
        <f t="shared" si="56"/>
        <v>0.96125027911644734</v>
      </c>
      <c r="AP103" s="28">
        <f t="shared" si="57"/>
        <v>1.2175347059183199</v>
      </c>
      <c r="AQ103" s="28">
        <f t="shared" si="58"/>
        <v>5.0666398767664598</v>
      </c>
      <c r="AR103" s="28"/>
      <c r="AS103" s="28">
        <v>21.228834509593387</v>
      </c>
      <c r="AT103" s="28">
        <v>11.773511619020489</v>
      </c>
      <c r="AU103" s="28">
        <v>66.99765387138612</v>
      </c>
      <c r="AV103" s="28"/>
      <c r="AW103" s="28">
        <v>12.526728570346968</v>
      </c>
      <c r="AX103" s="28">
        <v>47.939239332052743</v>
      </c>
      <c r="AY103" s="28">
        <v>39.534032097600289</v>
      </c>
    </row>
    <row r="104" spans="1:51" ht="12" customHeight="1" x14ac:dyDescent="0.25">
      <c r="A104" s="20" t="s">
        <v>113</v>
      </c>
      <c r="B104" s="20">
        <v>18</v>
      </c>
      <c r="C104" s="35"/>
      <c r="D104" s="35"/>
      <c r="E104" s="23">
        <v>77.983333333333334</v>
      </c>
      <c r="F104" s="23">
        <v>0.30333333333333334</v>
      </c>
      <c r="G104" s="23">
        <v>11.469999999999999</v>
      </c>
      <c r="H104" s="23"/>
      <c r="I104" s="23">
        <v>1.5433333333333332</v>
      </c>
      <c r="J104" s="23">
        <v>0</v>
      </c>
      <c r="K104" s="23">
        <v>0.23333333333333331</v>
      </c>
      <c r="L104" s="23">
        <v>1.36</v>
      </c>
      <c r="M104" s="23">
        <v>4.3</v>
      </c>
      <c r="N104" s="23">
        <v>2.1066666666666669</v>
      </c>
      <c r="O104" s="23">
        <v>0</v>
      </c>
      <c r="P104" s="23"/>
      <c r="Q104" s="22">
        <v>0.14333333333333334</v>
      </c>
      <c r="R104" s="23"/>
      <c r="S104" s="23"/>
      <c r="T104" s="23"/>
      <c r="U104" s="23">
        <v>99.443333333333328</v>
      </c>
      <c r="Y104" s="28">
        <f t="shared" si="41"/>
        <v>78.533064786841223</v>
      </c>
      <c r="Z104" s="28">
        <f t="shared" si="42"/>
        <v>0.30547163477677075</v>
      </c>
      <c r="AA104" s="28">
        <f t="shared" si="43"/>
        <v>11.550855991943605</v>
      </c>
      <c r="AB104" s="28">
        <f t="shared" si="44"/>
        <v>1.5542128230949981</v>
      </c>
      <c r="AC104" s="28">
        <f t="shared" si="45"/>
        <v>0</v>
      </c>
      <c r="AD104" s="28">
        <f t="shared" si="46"/>
        <v>0.23497818059751593</v>
      </c>
      <c r="AE104" s="28">
        <f t="shared" si="47"/>
        <v>1.3695871097683787</v>
      </c>
      <c r="AF104" s="28">
        <f t="shared" si="48"/>
        <v>4.3303121852970801</v>
      </c>
      <c r="AG104" s="28">
        <f t="shared" si="49"/>
        <v>2.12151728768043</v>
      </c>
      <c r="AH104" s="28">
        <f t="shared" si="50"/>
        <v>0</v>
      </c>
      <c r="AI104" s="28">
        <f t="shared" si="51"/>
        <v>100</v>
      </c>
      <c r="AJ104" s="27"/>
      <c r="AK104" s="28">
        <f t="shared" si="52"/>
        <v>78.533064786841223</v>
      </c>
      <c r="AL104" s="28">
        <f t="shared" si="53"/>
        <v>2.12151728768043</v>
      </c>
      <c r="AM104" s="28">
        <f t="shared" si="54"/>
        <v>6.4518294729775096</v>
      </c>
      <c r="AN104" s="28">
        <f t="shared" si="55"/>
        <v>0.86866791744840521</v>
      </c>
      <c r="AO104" s="28">
        <f t="shared" si="56"/>
        <v>0.96994533796495086</v>
      </c>
      <c r="AP104" s="28">
        <f t="shared" si="57"/>
        <v>1.2263747021252887</v>
      </c>
      <c r="AQ104" s="28">
        <f t="shared" si="58"/>
        <v>5.0822423632091311</v>
      </c>
      <c r="AR104" s="28"/>
      <c r="AS104" s="28">
        <v>21.568235825125306</v>
      </c>
      <c r="AT104" s="28">
        <v>11.686044591506633</v>
      </c>
      <c r="AU104" s="28">
        <v>66.745719583368057</v>
      </c>
      <c r="AV104" s="28"/>
      <c r="AW104" s="28">
        <v>12.704788685462519</v>
      </c>
      <c r="AX104" s="28">
        <v>47.978585242692233</v>
      </c>
      <c r="AY104" s="28">
        <v>39.316626071845263</v>
      </c>
    </row>
    <row r="105" spans="1:51" ht="12" customHeight="1" x14ac:dyDescent="0.25">
      <c r="A105" s="20" t="s">
        <v>113</v>
      </c>
      <c r="B105" s="20">
        <v>19</v>
      </c>
      <c r="C105" s="35"/>
      <c r="D105" s="35"/>
      <c r="E105" s="23">
        <v>78.146666666666661</v>
      </c>
      <c r="F105" s="23">
        <v>0.32</v>
      </c>
      <c r="G105" s="23">
        <v>11.449999999999998</v>
      </c>
      <c r="H105" s="23"/>
      <c r="I105" s="23">
        <v>1.53</v>
      </c>
      <c r="J105" s="23">
        <v>0</v>
      </c>
      <c r="K105" s="23">
        <v>0.21333333333333335</v>
      </c>
      <c r="L105" s="23">
        <v>1.36</v>
      </c>
      <c r="M105" s="23">
        <v>4.3166666666666673</v>
      </c>
      <c r="N105" s="23">
        <v>2.09</v>
      </c>
      <c r="O105" s="23">
        <v>0</v>
      </c>
      <c r="P105" s="23"/>
      <c r="Q105" s="22">
        <v>0.11333333333333333</v>
      </c>
      <c r="R105" s="23"/>
      <c r="S105" s="23"/>
      <c r="T105" s="23"/>
      <c r="U105" s="23">
        <v>99.539999999999992</v>
      </c>
      <c r="Y105" s="28">
        <f t="shared" si="41"/>
        <v>78.597291135845509</v>
      </c>
      <c r="Z105" s="28">
        <f t="shared" si="42"/>
        <v>0.32184524607751108</v>
      </c>
      <c r="AA105" s="28">
        <f t="shared" si="43"/>
        <v>11.516025211210941</v>
      </c>
      <c r="AB105" s="28">
        <f t="shared" si="44"/>
        <v>1.5388225828080999</v>
      </c>
      <c r="AC105" s="28">
        <f t="shared" si="45"/>
        <v>0</v>
      </c>
      <c r="AD105" s="28">
        <f t="shared" si="46"/>
        <v>0.21456349738500741</v>
      </c>
      <c r="AE105" s="28">
        <f t="shared" si="47"/>
        <v>1.3678422958294221</v>
      </c>
      <c r="AF105" s="28">
        <f t="shared" si="48"/>
        <v>4.3415582673997593</v>
      </c>
      <c r="AG105" s="28">
        <f t="shared" si="49"/>
        <v>2.1020517634437441</v>
      </c>
      <c r="AH105" s="28">
        <f t="shared" si="50"/>
        <v>0</v>
      </c>
      <c r="AI105" s="28">
        <f t="shared" si="51"/>
        <v>99.999999999999986</v>
      </c>
      <c r="AJ105" s="27"/>
      <c r="AK105" s="28">
        <f t="shared" si="52"/>
        <v>78.597291135845509</v>
      </c>
      <c r="AL105" s="28">
        <f t="shared" si="53"/>
        <v>2.1020517634437441</v>
      </c>
      <c r="AM105" s="28">
        <f t="shared" si="54"/>
        <v>6.4436100308435034</v>
      </c>
      <c r="AN105" s="28">
        <f t="shared" si="55"/>
        <v>0.87762906309751432</v>
      </c>
      <c r="AO105" s="28">
        <f t="shared" si="56"/>
        <v>0.96748718728913441</v>
      </c>
      <c r="AP105" s="28">
        <f t="shared" si="57"/>
        <v>1.2230105908882347</v>
      </c>
      <c r="AQ105" s="28">
        <f t="shared" si="58"/>
        <v>5.0757677350140815</v>
      </c>
      <c r="AR105" s="28"/>
      <c r="AS105" s="28">
        <v>21.378772856332521</v>
      </c>
      <c r="AT105" s="28">
        <v>11.675761799186386</v>
      </c>
      <c r="AU105" s="28">
        <v>66.945465344481093</v>
      </c>
      <c r="AV105" s="28"/>
      <c r="AW105" s="28">
        <v>12.57043829776566</v>
      </c>
      <c r="AX105" s="28">
        <v>48.066505315265829</v>
      </c>
      <c r="AY105" s="28">
        <v>39.363056386968516</v>
      </c>
    </row>
    <row r="106" spans="1:51" ht="12" customHeight="1" x14ac:dyDescent="0.25">
      <c r="A106" s="20" t="s">
        <v>113</v>
      </c>
      <c r="B106" s="20">
        <v>20</v>
      </c>
      <c r="C106" s="35"/>
      <c r="D106" s="35"/>
      <c r="E106" s="23">
        <v>78.13666666666667</v>
      </c>
      <c r="F106" s="23">
        <v>0.3033333333333334</v>
      </c>
      <c r="G106" s="23">
        <v>11.463333333333333</v>
      </c>
      <c r="H106" s="23"/>
      <c r="I106" s="23">
        <v>1.5233333333333334</v>
      </c>
      <c r="J106" s="23">
        <v>0</v>
      </c>
      <c r="K106" s="23">
        <v>0.19666666666666668</v>
      </c>
      <c r="L106" s="23">
        <v>1.3566666666666667</v>
      </c>
      <c r="M106" s="23">
        <v>4.28</v>
      </c>
      <c r="N106" s="23">
        <v>2.1433333333333331</v>
      </c>
      <c r="O106" s="23">
        <v>0</v>
      </c>
      <c r="P106" s="23"/>
      <c r="Q106" s="22">
        <v>0.13</v>
      </c>
      <c r="R106" s="23"/>
      <c r="S106" s="23"/>
      <c r="T106" s="23"/>
      <c r="U106" s="23">
        <v>99.533333333333346</v>
      </c>
      <c r="Y106" s="28">
        <f t="shared" si="41"/>
        <v>78.605680560678721</v>
      </c>
      <c r="Z106" s="28">
        <f t="shared" si="42"/>
        <v>0.30515408604674565</v>
      </c>
      <c r="AA106" s="28">
        <f t="shared" si="43"/>
        <v>11.532141779283055</v>
      </c>
      <c r="AB106" s="28">
        <f t="shared" si="44"/>
        <v>1.5324771134435466</v>
      </c>
      <c r="AC106" s="28">
        <f t="shared" si="45"/>
        <v>0</v>
      </c>
      <c r="AD106" s="28">
        <f t="shared" si="46"/>
        <v>0.19784715468964825</v>
      </c>
      <c r="AE106" s="28">
        <f t="shared" si="47"/>
        <v>1.3648100331980817</v>
      </c>
      <c r="AF106" s="28">
        <f t="shared" si="48"/>
        <v>4.3056906207035306</v>
      </c>
      <c r="AG106" s="28">
        <f t="shared" si="49"/>
        <v>2.1561986519566747</v>
      </c>
      <c r="AH106" s="28">
        <f t="shared" si="50"/>
        <v>0</v>
      </c>
      <c r="AI106" s="28">
        <f t="shared" si="51"/>
        <v>100</v>
      </c>
      <c r="AJ106" s="27"/>
      <c r="AK106" s="28">
        <f t="shared" si="52"/>
        <v>78.605680560678721</v>
      </c>
      <c r="AL106" s="28">
        <f t="shared" si="53"/>
        <v>2.1561986519566747</v>
      </c>
      <c r="AM106" s="28">
        <f t="shared" si="54"/>
        <v>6.4618892726602049</v>
      </c>
      <c r="AN106" s="28">
        <f t="shared" si="55"/>
        <v>0.88565891472868219</v>
      </c>
      <c r="AO106" s="28">
        <f t="shared" si="56"/>
        <v>0.96932164639961582</v>
      </c>
      <c r="AP106" s="28">
        <f t="shared" si="57"/>
        <v>1.2247725258765658</v>
      </c>
      <c r="AQ106" s="28">
        <f t="shared" si="58"/>
        <v>5.0970792394621229</v>
      </c>
      <c r="AR106" s="28"/>
      <c r="AS106" s="28">
        <v>21.93566770523519</v>
      </c>
      <c r="AT106" s="28">
        <v>11.653171171224281</v>
      </c>
      <c r="AU106" s="28">
        <v>66.411161123540538</v>
      </c>
      <c r="AV106" s="28"/>
      <c r="AW106" s="28">
        <v>12.889345283117164</v>
      </c>
      <c r="AX106" s="28">
        <v>48.087617083533381</v>
      </c>
      <c r="AY106" s="28">
        <v>39.02303763334946</v>
      </c>
    </row>
    <row r="107" spans="1:51" ht="12" customHeight="1" x14ac:dyDescent="0.25">
      <c r="A107" s="20" t="s">
        <v>113</v>
      </c>
      <c r="B107" s="20">
        <v>21</v>
      </c>
      <c r="C107" s="35"/>
      <c r="D107" s="35"/>
      <c r="E107" s="23">
        <v>77.066666666666663</v>
      </c>
      <c r="F107" s="23">
        <v>0.32</v>
      </c>
      <c r="G107" s="23">
        <v>11.356666666666667</v>
      </c>
      <c r="H107" s="23"/>
      <c r="I107" s="23">
        <v>1.4400000000000002</v>
      </c>
      <c r="J107" s="23">
        <v>0</v>
      </c>
      <c r="K107" s="23">
        <v>0.23666666666666666</v>
      </c>
      <c r="L107" s="23">
        <v>1.3233333333333333</v>
      </c>
      <c r="M107" s="23">
        <v>4.2633333333333328</v>
      </c>
      <c r="N107" s="23">
        <v>2</v>
      </c>
      <c r="O107" s="23">
        <v>0</v>
      </c>
      <c r="P107" s="23"/>
      <c r="Q107" s="22">
        <v>0.13999999999999999</v>
      </c>
      <c r="R107" s="23"/>
      <c r="S107" s="23"/>
      <c r="T107" s="23"/>
      <c r="U107" s="23">
        <v>98.146666666666661</v>
      </c>
      <c r="Y107" s="28">
        <f t="shared" si="41"/>
        <v>78.634106523365759</v>
      </c>
      <c r="Z107" s="28">
        <f t="shared" si="42"/>
        <v>0.32650840078906201</v>
      </c>
      <c r="AA107" s="28">
        <f t="shared" si="43"/>
        <v>11.587647098836815</v>
      </c>
      <c r="AB107" s="28">
        <f t="shared" si="44"/>
        <v>1.4692878035507793</v>
      </c>
      <c r="AC107" s="28">
        <f t="shared" si="45"/>
        <v>0</v>
      </c>
      <c r="AD107" s="28">
        <f t="shared" si="46"/>
        <v>0.24148017141691044</v>
      </c>
      <c r="AE107" s="28">
        <f t="shared" si="47"/>
        <v>1.3502482824297666</v>
      </c>
      <c r="AF107" s="28">
        <f t="shared" si="48"/>
        <v>4.350044214679273</v>
      </c>
      <c r="AG107" s="28">
        <f t="shared" si="49"/>
        <v>2.0406775049316375</v>
      </c>
      <c r="AH107" s="28">
        <f t="shared" si="50"/>
        <v>0</v>
      </c>
      <c r="AI107" s="28">
        <f t="shared" si="51"/>
        <v>100</v>
      </c>
      <c r="AJ107" s="27"/>
      <c r="AK107" s="28">
        <f t="shared" si="52"/>
        <v>78.634106523365759</v>
      </c>
      <c r="AL107" s="28">
        <f t="shared" si="53"/>
        <v>2.0406775049316375</v>
      </c>
      <c r="AM107" s="28">
        <f t="shared" si="54"/>
        <v>6.3907217196109105</v>
      </c>
      <c r="AN107" s="28">
        <f t="shared" si="55"/>
        <v>0.85884691848906569</v>
      </c>
      <c r="AO107" s="28">
        <f t="shared" si="56"/>
        <v>0.98046138664276294</v>
      </c>
      <c r="AP107" s="28">
        <f t="shared" si="57"/>
        <v>1.2375130937373773</v>
      </c>
      <c r="AQ107" s="28">
        <f t="shared" si="58"/>
        <v>5.0404734371811442</v>
      </c>
      <c r="AR107" s="28"/>
      <c r="AS107" s="28">
        <v>20.888997719176547</v>
      </c>
      <c r="AT107" s="28">
        <v>11.60023239411057</v>
      </c>
      <c r="AU107" s="28">
        <v>67.510769886712893</v>
      </c>
      <c r="AV107" s="28"/>
      <c r="AW107" s="28">
        <v>12.19860683423083</v>
      </c>
      <c r="AX107" s="28">
        <v>48.376938723504772</v>
      </c>
      <c r="AY107" s="28">
        <v>39.424454442264398</v>
      </c>
    </row>
    <row r="108" spans="1:51" ht="12" customHeight="1" x14ac:dyDescent="0.25">
      <c r="A108" s="20" t="s">
        <v>113</v>
      </c>
      <c r="B108" s="20">
        <v>22</v>
      </c>
      <c r="C108" s="35"/>
      <c r="D108" s="35"/>
      <c r="E108" s="23">
        <v>77.956666666666663</v>
      </c>
      <c r="F108" s="23">
        <v>0.28666666666666668</v>
      </c>
      <c r="G108" s="23">
        <v>11.410000000000002</v>
      </c>
      <c r="H108" s="23"/>
      <c r="I108" s="23">
        <v>1.58</v>
      </c>
      <c r="J108" s="23">
        <v>3.3333333333333333E-2</v>
      </c>
      <c r="K108" s="23">
        <v>0.20333333333333337</v>
      </c>
      <c r="L108" s="23">
        <v>1.3733333333333333</v>
      </c>
      <c r="M108" s="23">
        <v>4.3233333333333333</v>
      </c>
      <c r="N108" s="23">
        <v>2.0866666666666664</v>
      </c>
      <c r="O108" s="23">
        <v>0</v>
      </c>
      <c r="P108" s="23"/>
      <c r="Q108" s="22">
        <v>0.15</v>
      </c>
      <c r="R108" s="23"/>
      <c r="S108" s="23"/>
      <c r="T108" s="23"/>
      <c r="U108" s="23">
        <v>99.403333333333336</v>
      </c>
      <c r="Y108" s="28">
        <f t="shared" si="41"/>
        <v>78.543121977431497</v>
      </c>
      <c r="Z108" s="28">
        <f t="shared" si="42"/>
        <v>0.28882321332616878</v>
      </c>
      <c r="AA108" s="28">
        <f t="shared" si="43"/>
        <v>11.495835572272975</v>
      </c>
      <c r="AB108" s="28">
        <f t="shared" si="44"/>
        <v>1.5918860827512094</v>
      </c>
      <c r="AC108" s="28">
        <f t="shared" si="45"/>
        <v>3.3584094572810322E-2</v>
      </c>
      <c r="AD108" s="28">
        <f t="shared" si="46"/>
        <v>0.20486297689414298</v>
      </c>
      <c r="AE108" s="28">
        <f t="shared" si="47"/>
        <v>1.3836646963997854</v>
      </c>
      <c r="AF108" s="28">
        <f t="shared" si="48"/>
        <v>4.355857066093499</v>
      </c>
      <c r="AG108" s="28">
        <f t="shared" si="49"/>
        <v>2.1023643202579261</v>
      </c>
      <c r="AH108" s="28">
        <f t="shared" si="50"/>
        <v>0</v>
      </c>
      <c r="AI108" s="28">
        <f t="shared" si="51"/>
        <v>100.00000000000003</v>
      </c>
      <c r="AJ108" s="27"/>
      <c r="AK108" s="28">
        <f t="shared" si="52"/>
        <v>78.543121977431497</v>
      </c>
      <c r="AL108" s="28">
        <f t="shared" si="53"/>
        <v>2.1023643202579261</v>
      </c>
      <c r="AM108" s="28">
        <f t="shared" si="54"/>
        <v>6.4582213863514255</v>
      </c>
      <c r="AN108" s="28">
        <f t="shared" si="55"/>
        <v>0.88598130841121492</v>
      </c>
      <c r="AO108" s="28">
        <f t="shared" si="56"/>
        <v>0.96154000962055153</v>
      </c>
      <c r="AP108" s="28">
        <f t="shared" si="57"/>
        <v>1.2177810659632211</v>
      </c>
      <c r="AQ108" s="28">
        <f t="shared" si="58"/>
        <v>5.0745566899516401</v>
      </c>
      <c r="AR108" s="28"/>
      <c r="AS108" s="28">
        <v>21.305524470643775</v>
      </c>
      <c r="AT108" s="28">
        <v>11.768603829574001</v>
      </c>
      <c r="AU108" s="28">
        <v>66.925871699782235</v>
      </c>
      <c r="AV108" s="28"/>
      <c r="AW108" s="28">
        <v>12.593370102610582</v>
      </c>
      <c r="AX108" s="28">
        <v>47.847769334417215</v>
      </c>
      <c r="AY108" s="28">
        <v>39.5588605629722</v>
      </c>
    </row>
    <row r="109" spans="1:51" ht="12" customHeight="1" x14ac:dyDescent="0.25">
      <c r="A109" s="20" t="s">
        <v>113</v>
      </c>
      <c r="B109" s="20">
        <v>23</v>
      </c>
      <c r="C109" s="35"/>
      <c r="D109" s="35"/>
      <c r="E109" s="23">
        <v>77.916666666666671</v>
      </c>
      <c r="F109" s="23">
        <v>0.32</v>
      </c>
      <c r="G109" s="23">
        <v>11.413333333333334</v>
      </c>
      <c r="H109" s="23"/>
      <c r="I109" s="23">
        <v>1.51</v>
      </c>
      <c r="J109" s="23">
        <v>0</v>
      </c>
      <c r="K109" s="23">
        <v>0.20666666666666667</v>
      </c>
      <c r="L109" s="23">
        <v>1.3800000000000001</v>
      </c>
      <c r="M109" s="23">
        <v>4.293333333333333</v>
      </c>
      <c r="N109" s="23">
        <v>2.08</v>
      </c>
      <c r="O109" s="23">
        <v>0</v>
      </c>
      <c r="P109" s="23"/>
      <c r="Q109" s="22">
        <v>0.13333333333333333</v>
      </c>
      <c r="R109" s="23"/>
      <c r="S109" s="23"/>
      <c r="T109" s="23"/>
      <c r="U109" s="23">
        <v>99.253333333333345</v>
      </c>
      <c r="Y109" s="28">
        <f t="shared" si="41"/>
        <v>78.608420769437714</v>
      </c>
      <c r="Z109" s="28">
        <f t="shared" si="42"/>
        <v>0.32284100080710249</v>
      </c>
      <c r="AA109" s="28">
        <f t="shared" si="43"/>
        <v>11.51466236211999</v>
      </c>
      <c r="AB109" s="28">
        <f t="shared" si="44"/>
        <v>1.523405972558515</v>
      </c>
      <c r="AC109" s="28">
        <f t="shared" si="45"/>
        <v>0</v>
      </c>
      <c r="AD109" s="28">
        <f t="shared" si="46"/>
        <v>0.20850147968792038</v>
      </c>
      <c r="AE109" s="28">
        <f t="shared" si="47"/>
        <v>1.3922518159806294</v>
      </c>
      <c r="AF109" s="28">
        <f t="shared" si="48"/>
        <v>4.3314500941619585</v>
      </c>
      <c r="AG109" s="28">
        <f t="shared" si="49"/>
        <v>2.098466505246166</v>
      </c>
      <c r="AH109" s="28">
        <f t="shared" si="50"/>
        <v>0</v>
      </c>
      <c r="AI109" s="28">
        <f t="shared" si="51"/>
        <v>100</v>
      </c>
      <c r="AJ109" s="27"/>
      <c r="AK109" s="28">
        <f t="shared" si="52"/>
        <v>78.608420769437714</v>
      </c>
      <c r="AL109" s="28">
        <f t="shared" si="53"/>
        <v>2.098466505246166</v>
      </c>
      <c r="AM109" s="28">
        <f t="shared" si="54"/>
        <v>6.4299165994081244</v>
      </c>
      <c r="AN109" s="28">
        <f t="shared" si="55"/>
        <v>0.87961165048543688</v>
      </c>
      <c r="AO109" s="28">
        <f t="shared" si="56"/>
        <v>0.96543638658006259</v>
      </c>
      <c r="AP109" s="28">
        <f t="shared" si="57"/>
        <v>1.2255348112732016</v>
      </c>
      <c r="AQ109" s="28">
        <f t="shared" si="58"/>
        <v>5.0376647834274948</v>
      </c>
      <c r="AR109" s="28"/>
      <c r="AS109" s="28">
        <v>21.338888891077634</v>
      </c>
      <c r="AT109" s="28">
        <v>11.882214401401916</v>
      </c>
      <c r="AU109" s="28">
        <v>66.77889670752046</v>
      </c>
      <c r="AV109" s="28"/>
      <c r="AW109" s="28">
        <v>12.555266338611588</v>
      </c>
      <c r="AX109" s="28">
        <v>48.153707861440573</v>
      </c>
      <c r="AY109" s="28">
        <v>39.291025799947846</v>
      </c>
    </row>
    <row r="110" spans="1:51" ht="12" customHeight="1" x14ac:dyDescent="0.25">
      <c r="A110" s="20" t="s">
        <v>113</v>
      </c>
      <c r="B110" s="20">
        <v>24</v>
      </c>
      <c r="C110" s="35"/>
      <c r="D110" s="35"/>
      <c r="E110" s="23">
        <v>78.31</v>
      </c>
      <c r="F110" s="23">
        <v>0.31666666666666665</v>
      </c>
      <c r="G110" s="23">
        <v>11.479999999999999</v>
      </c>
      <c r="H110" s="23"/>
      <c r="I110" s="23">
        <v>1.53</v>
      </c>
      <c r="J110" s="23">
        <v>0</v>
      </c>
      <c r="K110" s="23">
        <v>0.22333333333333336</v>
      </c>
      <c r="L110" s="23">
        <v>1.39</v>
      </c>
      <c r="M110" s="23">
        <v>4.32</v>
      </c>
      <c r="N110" s="23">
        <v>2.1166666666666667</v>
      </c>
      <c r="O110" s="23">
        <v>0</v>
      </c>
      <c r="P110" s="23"/>
      <c r="Q110" s="22">
        <v>0.15666666666666665</v>
      </c>
      <c r="R110" s="23"/>
      <c r="S110" s="23"/>
      <c r="T110" s="23"/>
      <c r="U110" s="23">
        <v>99.84333333333332</v>
      </c>
      <c r="Y110" s="28">
        <f t="shared" si="41"/>
        <v>78.55614258008427</v>
      </c>
      <c r="Z110" s="28">
        <f t="shared" si="42"/>
        <v>0.31766200762388813</v>
      </c>
      <c r="AA110" s="28">
        <f t="shared" si="43"/>
        <v>11.516083729017586</v>
      </c>
      <c r="AB110" s="28">
        <f t="shared" si="44"/>
        <v>1.5348090684143649</v>
      </c>
      <c r="AC110" s="28">
        <f t="shared" si="45"/>
        <v>0</v>
      </c>
      <c r="AD110" s="28">
        <f t="shared" si="46"/>
        <v>0.22403531064000537</v>
      </c>
      <c r="AE110" s="28">
        <f t="shared" si="47"/>
        <v>1.3943690229385408</v>
      </c>
      <c r="AF110" s="28">
        <f t="shared" si="48"/>
        <v>4.3335785461111485</v>
      </c>
      <c r="AG110" s="28">
        <f t="shared" si="49"/>
        <v>2.1233197351701998</v>
      </c>
      <c r="AH110" s="28">
        <f t="shared" si="50"/>
        <v>0</v>
      </c>
      <c r="AI110" s="28">
        <f t="shared" si="51"/>
        <v>99.999999999999986</v>
      </c>
      <c r="AJ110" s="27"/>
      <c r="AK110" s="28">
        <f t="shared" si="52"/>
        <v>78.55614258008427</v>
      </c>
      <c r="AL110" s="28">
        <f t="shared" si="53"/>
        <v>2.1233197351701998</v>
      </c>
      <c r="AM110" s="28">
        <f t="shared" si="54"/>
        <v>6.4568982812813482</v>
      </c>
      <c r="AN110" s="28">
        <f t="shared" si="55"/>
        <v>0.87262357414448666</v>
      </c>
      <c r="AO110" s="28">
        <f t="shared" si="56"/>
        <v>0.96279069122016014</v>
      </c>
      <c r="AP110" s="28">
        <f t="shared" si="57"/>
        <v>1.2217329284306657</v>
      </c>
      <c r="AQ110" s="28">
        <f t="shared" si="58"/>
        <v>5.0625292583428072</v>
      </c>
      <c r="AR110" s="28"/>
      <c r="AS110" s="28">
        <v>21.526260197957392</v>
      </c>
      <c r="AT110" s="28">
        <v>11.864262475246539</v>
      </c>
      <c r="AU110" s="28">
        <v>66.609477326796053</v>
      </c>
      <c r="AV110" s="28"/>
      <c r="AW110" s="28">
        <v>12.712552730458949</v>
      </c>
      <c r="AX110" s="28">
        <v>47.950540390307367</v>
      </c>
      <c r="AY110" s="28">
        <v>39.336906879233702</v>
      </c>
    </row>
    <row r="111" spans="1:51" ht="12" customHeight="1" x14ac:dyDescent="0.25">
      <c r="A111" s="20" t="s">
        <v>113</v>
      </c>
      <c r="B111" s="20">
        <v>25</v>
      </c>
      <c r="C111" s="35"/>
      <c r="D111" s="35"/>
      <c r="E111" s="23">
        <v>78.236666666666665</v>
      </c>
      <c r="F111" s="23">
        <v>0.29000000000000004</v>
      </c>
      <c r="G111" s="23">
        <v>11.520000000000001</v>
      </c>
      <c r="H111" s="23"/>
      <c r="I111" s="23">
        <v>1.5333333333333332</v>
      </c>
      <c r="J111" s="23">
        <v>7.3333333333333334E-2</v>
      </c>
      <c r="K111" s="23">
        <v>0.22333333333333336</v>
      </c>
      <c r="L111" s="23">
        <v>1.3933333333333333</v>
      </c>
      <c r="M111" s="23">
        <v>4.2899999999999991</v>
      </c>
      <c r="N111" s="23">
        <v>2.1033333333333335</v>
      </c>
      <c r="O111" s="23">
        <v>0</v>
      </c>
      <c r="P111" s="23"/>
      <c r="Q111" s="22">
        <v>0.1466666666666667</v>
      </c>
      <c r="R111" s="23"/>
      <c r="S111" s="23"/>
      <c r="T111" s="23"/>
      <c r="U111" s="23">
        <v>99.81</v>
      </c>
      <c r="Y111" s="28">
        <f t="shared" si="41"/>
        <v>78.500953209137435</v>
      </c>
      <c r="Z111" s="28">
        <f t="shared" si="42"/>
        <v>0.29097963142580024</v>
      </c>
      <c r="AA111" s="28">
        <f t="shared" si="43"/>
        <v>11.558915013880066</v>
      </c>
      <c r="AB111" s="28">
        <f t="shared" si="44"/>
        <v>1.5385129937456101</v>
      </c>
      <c r="AC111" s="28">
        <f t="shared" si="45"/>
        <v>7.358105622261614E-2</v>
      </c>
      <c r="AD111" s="28">
        <f t="shared" si="46"/>
        <v>0.22408776213251283</v>
      </c>
      <c r="AE111" s="28">
        <f t="shared" si="47"/>
        <v>1.3980400682297069</v>
      </c>
      <c r="AF111" s="28">
        <f t="shared" si="48"/>
        <v>4.304491789023043</v>
      </c>
      <c r="AG111" s="28">
        <f t="shared" si="49"/>
        <v>2.1104384762032176</v>
      </c>
      <c r="AH111" s="28">
        <f t="shared" si="50"/>
        <v>0</v>
      </c>
      <c r="AI111" s="28">
        <f t="shared" si="51"/>
        <v>100.00000000000001</v>
      </c>
      <c r="AJ111" s="27"/>
      <c r="AK111" s="28">
        <f t="shared" si="52"/>
        <v>78.500953209137435</v>
      </c>
      <c r="AL111" s="28">
        <f t="shared" si="53"/>
        <v>2.1104384762032176</v>
      </c>
      <c r="AM111" s="28">
        <f t="shared" si="54"/>
        <v>6.4149302652262605</v>
      </c>
      <c r="AN111" s="28">
        <f t="shared" si="55"/>
        <v>0.87286527514231493</v>
      </c>
      <c r="AO111" s="28">
        <f t="shared" si="56"/>
        <v>0.97084459141209445</v>
      </c>
      <c r="AP111" s="28">
        <f t="shared" si="57"/>
        <v>1.2343676454631483</v>
      </c>
      <c r="AQ111" s="28">
        <f t="shared" si="58"/>
        <v>5.0168901969965534</v>
      </c>
      <c r="AR111" s="28"/>
      <c r="AS111" s="28">
        <v>21.513225314454974</v>
      </c>
      <c r="AT111" s="28">
        <v>11.960856478599231</v>
      </c>
      <c r="AU111" s="28">
        <v>66.525918206945789</v>
      </c>
      <c r="AV111" s="28"/>
      <c r="AW111" s="28">
        <v>12.668279944892928</v>
      </c>
      <c r="AX111" s="28">
        <v>48.157261408482242</v>
      </c>
      <c r="AY111" s="28">
        <v>39.174458646624821</v>
      </c>
    </row>
    <row r="112" spans="1:51" ht="12" customHeight="1" x14ac:dyDescent="0.25">
      <c r="A112" s="20" t="s">
        <v>113</v>
      </c>
      <c r="B112" s="20">
        <v>26</v>
      </c>
      <c r="C112" s="35"/>
      <c r="D112" s="35"/>
      <c r="E112" s="23">
        <v>77.993333333333325</v>
      </c>
      <c r="F112" s="23">
        <v>0.32333333333333331</v>
      </c>
      <c r="G112" s="23">
        <v>11.386666666666668</v>
      </c>
      <c r="H112" s="23"/>
      <c r="I112" s="23">
        <v>1.5433333333333337</v>
      </c>
      <c r="J112" s="23">
        <v>0</v>
      </c>
      <c r="K112" s="23">
        <v>0.22666666666666668</v>
      </c>
      <c r="L112" s="23">
        <v>1.39</v>
      </c>
      <c r="M112" s="23">
        <v>4.2466666666666661</v>
      </c>
      <c r="N112" s="23">
        <v>2.0866666666666664</v>
      </c>
      <c r="O112" s="23">
        <v>0</v>
      </c>
      <c r="P112" s="23"/>
      <c r="Q112" s="22">
        <v>0.14333333333333334</v>
      </c>
      <c r="R112" s="23"/>
      <c r="S112" s="23"/>
      <c r="T112" s="23"/>
      <c r="U112" s="23">
        <v>99.340000000000018</v>
      </c>
      <c r="Y112" s="28">
        <f t="shared" si="41"/>
        <v>78.624953795490427</v>
      </c>
      <c r="Z112" s="28">
        <f t="shared" si="42"/>
        <v>0.3259518128969387</v>
      </c>
      <c r="AA112" s="28">
        <f t="shared" si="43"/>
        <v>11.478880338721059</v>
      </c>
      <c r="AB112" s="28">
        <f t="shared" si="44"/>
        <v>1.5558318491884811</v>
      </c>
      <c r="AC112" s="28">
        <f t="shared" si="45"/>
        <v>0</v>
      </c>
      <c r="AD112" s="28">
        <f t="shared" si="46"/>
        <v>0.22850230182465808</v>
      </c>
      <c r="AE112" s="28">
        <f t="shared" si="47"/>
        <v>1.4012567626600356</v>
      </c>
      <c r="AF112" s="28">
        <f t="shared" si="48"/>
        <v>4.281057831244329</v>
      </c>
      <c r="AG112" s="28">
        <f t="shared" si="49"/>
        <v>2.1035653079740579</v>
      </c>
      <c r="AH112" s="28">
        <f t="shared" si="50"/>
        <v>0</v>
      </c>
      <c r="AI112" s="28">
        <f t="shared" si="51"/>
        <v>99.999999999999972</v>
      </c>
      <c r="AJ112" s="27"/>
      <c r="AK112" s="28">
        <f t="shared" si="52"/>
        <v>78.624953795490427</v>
      </c>
      <c r="AL112" s="28">
        <f t="shared" si="53"/>
        <v>2.1035653079740579</v>
      </c>
      <c r="AM112" s="28">
        <f t="shared" si="54"/>
        <v>6.3846231392183874</v>
      </c>
      <c r="AN112" s="28">
        <f t="shared" si="55"/>
        <v>0.871939736346516</v>
      </c>
      <c r="AO112" s="28">
        <f t="shared" si="56"/>
        <v>0.96738341070362721</v>
      </c>
      <c r="AP112" s="28">
        <f t="shared" si="57"/>
        <v>1.2318699015623507</v>
      </c>
      <c r="AQ112" s="28">
        <f t="shared" si="58"/>
        <v>4.9833663765583518</v>
      </c>
      <c r="AR112" s="28"/>
      <c r="AS112" s="28">
        <v>21.530298428540377</v>
      </c>
      <c r="AT112" s="28">
        <v>12.037092620406289</v>
      </c>
      <c r="AU112" s="28">
        <v>66.432608951053325</v>
      </c>
      <c r="AV112" s="28"/>
      <c r="AW112" s="28">
        <v>12.607706250111208</v>
      </c>
      <c r="AX112" s="28">
        <v>48.490704816354878</v>
      </c>
      <c r="AY112" s="28">
        <v>38.901588933533915</v>
      </c>
    </row>
    <row r="113" spans="1:51" ht="12" customHeight="1" x14ac:dyDescent="0.25">
      <c r="A113" s="20" t="s">
        <v>113</v>
      </c>
      <c r="B113" s="20">
        <v>27</v>
      </c>
      <c r="C113" s="35"/>
      <c r="D113" s="35"/>
      <c r="E113" s="23">
        <v>77.993333333333339</v>
      </c>
      <c r="F113" s="23">
        <v>0.31666666666666671</v>
      </c>
      <c r="G113" s="23">
        <v>11.479999999999999</v>
      </c>
      <c r="H113" s="23"/>
      <c r="I113" s="23">
        <v>1.4533333333333334</v>
      </c>
      <c r="J113" s="23">
        <v>0</v>
      </c>
      <c r="K113" s="23">
        <v>0.20666666666666669</v>
      </c>
      <c r="L113" s="23">
        <v>1.28</v>
      </c>
      <c r="M113" s="23">
        <v>4.3566666666666665</v>
      </c>
      <c r="N113" s="23">
        <v>2.1033333333333335</v>
      </c>
      <c r="O113" s="23">
        <v>0</v>
      </c>
      <c r="P113" s="23"/>
      <c r="Q113" s="22">
        <v>0.14333333333333334</v>
      </c>
      <c r="R113" s="23"/>
      <c r="S113" s="23"/>
      <c r="T113" s="23"/>
      <c r="U113" s="23">
        <v>99.333333333333343</v>
      </c>
      <c r="Y113" s="28">
        <f t="shared" si="41"/>
        <v>78.630238263265781</v>
      </c>
      <c r="Z113" s="28">
        <f t="shared" si="42"/>
        <v>0.31925261283059447</v>
      </c>
      <c r="AA113" s="28">
        <f t="shared" si="43"/>
        <v>11.573747353563864</v>
      </c>
      <c r="AB113" s="28">
        <f t="shared" si="44"/>
        <v>1.4652014652014651</v>
      </c>
      <c r="AC113" s="28">
        <f t="shared" si="45"/>
        <v>0</v>
      </c>
      <c r="AD113" s="28">
        <f t="shared" si="46"/>
        <v>0.20835433679470375</v>
      </c>
      <c r="AE113" s="28">
        <f t="shared" si="47"/>
        <v>1.2904526665994553</v>
      </c>
      <c r="AF113" s="28">
        <f t="shared" si="48"/>
        <v>4.3922438417851248</v>
      </c>
      <c r="AG113" s="28">
        <f t="shared" si="49"/>
        <v>2.1205094599590009</v>
      </c>
      <c r="AH113" s="28">
        <f t="shared" si="50"/>
        <v>0</v>
      </c>
      <c r="AI113" s="28">
        <f t="shared" si="51"/>
        <v>99.999999999999972</v>
      </c>
      <c r="AJ113" s="27"/>
      <c r="AK113" s="28">
        <f t="shared" si="52"/>
        <v>78.630238263265781</v>
      </c>
      <c r="AL113" s="28">
        <f t="shared" si="53"/>
        <v>2.1205094599590009</v>
      </c>
      <c r="AM113" s="28">
        <f t="shared" si="54"/>
        <v>6.5127533017441257</v>
      </c>
      <c r="AN113" s="28">
        <f t="shared" si="55"/>
        <v>0.87550200803212852</v>
      </c>
      <c r="AO113" s="28">
        <f t="shared" si="56"/>
        <v>0.97539791093417827</v>
      </c>
      <c r="AP113" s="28">
        <f t="shared" si="57"/>
        <v>1.2157969822459889</v>
      </c>
      <c r="AQ113" s="28">
        <f t="shared" si="58"/>
        <v>5.2223006351446699</v>
      </c>
      <c r="AR113" s="28"/>
      <c r="AS113" s="28">
        <v>21.500127185310568</v>
      </c>
      <c r="AT113" s="28">
        <v>10.981273925755184</v>
      </c>
      <c r="AU113" s="28">
        <v>67.518598888934235</v>
      </c>
      <c r="AV113" s="28"/>
      <c r="AW113" s="28">
        <v>12.623285879934175</v>
      </c>
      <c r="AX113" s="28">
        <v>47.734782300707089</v>
      </c>
      <c r="AY113" s="28">
        <v>39.641931819358739</v>
      </c>
    </row>
    <row r="114" spans="1:51" ht="12" customHeight="1" x14ac:dyDescent="0.25">
      <c r="A114" s="20" t="s">
        <v>113</v>
      </c>
      <c r="B114" s="20" t="s">
        <v>115</v>
      </c>
      <c r="C114" s="35"/>
      <c r="D114" s="35"/>
      <c r="E114" s="23">
        <v>78.236666666666665</v>
      </c>
      <c r="F114" s="23">
        <v>0.33</v>
      </c>
      <c r="G114" s="23">
        <v>11.469999999999999</v>
      </c>
      <c r="H114" s="23"/>
      <c r="I114" s="23">
        <v>1.5233333333333334</v>
      </c>
      <c r="J114" s="23">
        <v>0</v>
      </c>
      <c r="K114" s="23">
        <v>0.25</v>
      </c>
      <c r="L114" s="23">
        <v>1.3866666666666667</v>
      </c>
      <c r="M114" s="23">
        <v>4.2333333333333334</v>
      </c>
      <c r="N114" s="23">
        <v>2.1300000000000003</v>
      </c>
      <c r="O114" s="23">
        <v>0</v>
      </c>
      <c r="P114" s="23"/>
      <c r="Q114" s="22">
        <v>0.14333333333333334</v>
      </c>
      <c r="R114" s="23"/>
      <c r="S114" s="23"/>
      <c r="T114" s="23"/>
      <c r="U114" s="23">
        <v>99.703333333333333</v>
      </c>
      <c r="Y114" s="28">
        <f t="shared" si="41"/>
        <v>78.582429355832318</v>
      </c>
      <c r="Z114" s="28">
        <f t="shared" si="42"/>
        <v>0.33145841703495377</v>
      </c>
      <c r="AA114" s="28">
        <f t="shared" si="43"/>
        <v>11.520691040578546</v>
      </c>
      <c r="AB114" s="28">
        <f t="shared" si="44"/>
        <v>1.5300656220704434</v>
      </c>
      <c r="AC114" s="28">
        <f t="shared" si="45"/>
        <v>0</v>
      </c>
      <c r="AD114" s="28">
        <f t="shared" si="46"/>
        <v>0.25110486139011651</v>
      </c>
      <c r="AE114" s="28">
        <f t="shared" si="47"/>
        <v>1.3927949645105131</v>
      </c>
      <c r="AF114" s="28">
        <f t="shared" si="48"/>
        <v>4.2520423195393056</v>
      </c>
      <c r="AG114" s="28">
        <f t="shared" si="49"/>
        <v>2.1394134190437928</v>
      </c>
      <c r="AH114" s="28">
        <f t="shared" si="50"/>
        <v>0</v>
      </c>
      <c r="AI114" s="28">
        <f t="shared" si="51"/>
        <v>99.999999999999972</v>
      </c>
      <c r="AJ114" s="27"/>
      <c r="AK114" s="28">
        <f t="shared" si="52"/>
        <v>78.582429355832318</v>
      </c>
      <c r="AL114" s="28">
        <f t="shared" si="53"/>
        <v>2.1394134190437928</v>
      </c>
      <c r="AM114" s="28">
        <f t="shared" si="54"/>
        <v>6.3914557385830983</v>
      </c>
      <c r="AN114" s="28">
        <f t="shared" si="55"/>
        <v>0.85902255639097747</v>
      </c>
      <c r="AO114" s="28">
        <f t="shared" si="56"/>
        <v>0.97290001261129788</v>
      </c>
      <c r="AP114" s="28">
        <f t="shared" si="57"/>
        <v>1.2375419120993081</v>
      </c>
      <c r="AQ114" s="28">
        <f t="shared" si="58"/>
        <v>4.9986607740725848</v>
      </c>
      <c r="AR114" s="28"/>
      <c r="AS114" s="28">
        <v>21.93142978250933</v>
      </c>
      <c r="AT114" s="28">
        <v>11.98310180828366</v>
      </c>
      <c r="AU114" s="28">
        <v>66.085468409207024</v>
      </c>
      <c r="AV114" s="28"/>
      <c r="AW114" s="28">
        <v>12.829050026094443</v>
      </c>
      <c r="AX114" s="28">
        <v>48.513471249205807</v>
      </c>
      <c r="AY114" s="28">
        <v>38.657478724699743</v>
      </c>
    </row>
    <row r="115" spans="1:51" ht="12" customHeight="1" x14ac:dyDescent="0.25">
      <c r="A115" s="20" t="s">
        <v>113</v>
      </c>
      <c r="B115" s="20">
        <v>29</v>
      </c>
      <c r="C115" s="35"/>
      <c r="D115" s="35"/>
      <c r="E115" s="23">
        <v>78.48</v>
      </c>
      <c r="F115" s="23">
        <v>0.31666666666666665</v>
      </c>
      <c r="G115" s="23">
        <v>11.526666666666666</v>
      </c>
      <c r="H115" s="23"/>
      <c r="I115" s="23">
        <v>1.5133333333333334</v>
      </c>
      <c r="J115" s="23">
        <v>0</v>
      </c>
      <c r="K115" s="23">
        <v>0.21333333333333335</v>
      </c>
      <c r="L115" s="23">
        <v>1.33</v>
      </c>
      <c r="M115" s="23">
        <v>4.4033333333333333</v>
      </c>
      <c r="N115" s="23">
        <v>2.1133333333333333</v>
      </c>
      <c r="O115" s="23">
        <v>0</v>
      </c>
      <c r="P115" s="23"/>
      <c r="Q115" s="22">
        <v>0.16000000000000003</v>
      </c>
      <c r="R115" s="23"/>
      <c r="S115" s="23"/>
      <c r="T115" s="23"/>
      <c r="U115" s="23">
        <v>100.05666666666667</v>
      </c>
      <c r="Y115" s="28">
        <f t="shared" si="41"/>
        <v>78.561179885882069</v>
      </c>
      <c r="Z115" s="28">
        <f t="shared" si="42"/>
        <v>0.31699422736828048</v>
      </c>
      <c r="AA115" s="28">
        <f t="shared" si="43"/>
        <v>11.53858987620541</v>
      </c>
      <c r="AB115" s="28">
        <f t="shared" si="44"/>
        <v>1.5148987286863091</v>
      </c>
      <c r="AC115" s="28">
        <f t="shared" si="45"/>
        <v>0</v>
      </c>
      <c r="AD115" s="28">
        <f t="shared" si="46"/>
        <v>0.21355400580599954</v>
      </c>
      <c r="AE115" s="28">
        <f t="shared" si="47"/>
        <v>1.3313757549467782</v>
      </c>
      <c r="AF115" s="28">
        <f t="shared" si="48"/>
        <v>4.407888151089459</v>
      </c>
      <c r="AG115" s="28">
        <f t="shared" si="49"/>
        <v>2.1155193700156825</v>
      </c>
      <c r="AH115" s="28">
        <f t="shared" si="50"/>
        <v>0</v>
      </c>
      <c r="AI115" s="28">
        <f t="shared" si="51"/>
        <v>99.999999999999972</v>
      </c>
      <c r="AJ115" s="27"/>
      <c r="AK115" s="28">
        <f t="shared" si="52"/>
        <v>78.561179885882069</v>
      </c>
      <c r="AL115" s="28">
        <f t="shared" si="53"/>
        <v>2.1155193700156825</v>
      </c>
      <c r="AM115" s="28">
        <f t="shared" si="54"/>
        <v>6.5234075211051419</v>
      </c>
      <c r="AN115" s="28">
        <f t="shared" si="55"/>
        <v>0.87644787644787647</v>
      </c>
      <c r="AO115" s="28">
        <f t="shared" si="56"/>
        <v>0.96473270743999739</v>
      </c>
      <c r="AP115" s="28">
        <f t="shared" si="57"/>
        <v>1.2095206476081823</v>
      </c>
      <c r="AQ115" s="28">
        <f t="shared" si="58"/>
        <v>5.1920317661583635</v>
      </c>
      <c r="AR115" s="28"/>
      <c r="AS115" s="28">
        <v>21.334722793248634</v>
      </c>
      <c r="AT115" s="28">
        <v>11.268872705661099</v>
      </c>
      <c r="AU115" s="28">
        <v>67.396404501090259</v>
      </c>
      <c r="AV115" s="28"/>
      <c r="AW115" s="28">
        <v>12.620615058551763</v>
      </c>
      <c r="AX115" s="28">
        <v>47.510852981526412</v>
      </c>
      <c r="AY115" s="28">
        <v>39.868531959921818</v>
      </c>
    </row>
    <row r="116" spans="1:51" ht="12" customHeight="1" x14ac:dyDescent="0.25">
      <c r="A116" s="20" t="s">
        <v>113</v>
      </c>
      <c r="B116" s="20">
        <v>30</v>
      </c>
      <c r="C116" s="35"/>
      <c r="D116" s="35"/>
      <c r="E116" s="23">
        <v>78.182359361047716</v>
      </c>
      <c r="F116" s="23">
        <v>0.27449813142838247</v>
      </c>
      <c r="G116" s="23">
        <v>11.485927836756289</v>
      </c>
      <c r="H116" s="23"/>
      <c r="I116" s="23">
        <v>1.5444653900849949</v>
      </c>
      <c r="J116" s="23">
        <v>0</v>
      </c>
      <c r="K116" s="23">
        <v>0.21166120977610212</v>
      </c>
      <c r="L116" s="23">
        <v>1.2931177034758738</v>
      </c>
      <c r="M116" s="23">
        <v>4.3125971491880799</v>
      </c>
      <c r="N116" s="23">
        <v>2.1397625425802822</v>
      </c>
      <c r="O116" s="23">
        <v>0</v>
      </c>
      <c r="P116" s="23"/>
      <c r="Q116" s="22">
        <v>0.14220987531831861</v>
      </c>
      <c r="R116" s="23"/>
      <c r="S116" s="23"/>
      <c r="T116" s="23"/>
      <c r="U116" s="23">
        <v>99.586599199656035</v>
      </c>
      <c r="Y116" s="28">
        <f t="shared" si="41"/>
        <v>78.619175895440492</v>
      </c>
      <c r="Z116" s="28">
        <f t="shared" si="42"/>
        <v>0.27603179354152124</v>
      </c>
      <c r="AA116" s="28">
        <f t="shared" si="43"/>
        <v>11.550101433369914</v>
      </c>
      <c r="AB116" s="28">
        <f t="shared" si="44"/>
        <v>1.5530945492034984</v>
      </c>
      <c r="AC116" s="28">
        <f t="shared" si="45"/>
        <v>0</v>
      </c>
      <c r="AD116" s="28">
        <f t="shared" si="46"/>
        <v>0.2128437926103296</v>
      </c>
      <c r="AE116" s="28">
        <f t="shared" si="47"/>
        <v>1.3003425454787323</v>
      </c>
      <c r="AF116" s="28">
        <f t="shared" si="48"/>
        <v>4.3366922744354648</v>
      </c>
      <c r="AG116" s="28">
        <f t="shared" si="49"/>
        <v>2.1517177159200509</v>
      </c>
      <c r="AH116" s="28">
        <f t="shared" si="50"/>
        <v>0</v>
      </c>
      <c r="AI116" s="28">
        <f t="shared" si="51"/>
        <v>100</v>
      </c>
      <c r="AJ116" s="27"/>
      <c r="AK116" s="28">
        <f t="shared" si="52"/>
        <v>78.619175895440492</v>
      </c>
      <c r="AL116" s="28">
        <f t="shared" si="53"/>
        <v>2.1517177159200509</v>
      </c>
      <c r="AM116" s="28">
        <f t="shared" si="54"/>
        <v>6.4884099903555157</v>
      </c>
      <c r="AN116" s="28">
        <f t="shared" si="55"/>
        <v>0.87947269303201503</v>
      </c>
      <c r="AO116" s="28">
        <f t="shared" si="56"/>
        <v>0.97666542467634843</v>
      </c>
      <c r="AP116" s="28">
        <f t="shared" si="57"/>
        <v>1.2206980275067056</v>
      </c>
      <c r="AQ116" s="28">
        <f t="shared" si="58"/>
        <v>5.1880674448767836</v>
      </c>
      <c r="AR116" s="28"/>
      <c r="AS116" s="28">
        <v>21.915911529486696</v>
      </c>
      <c r="AT116" s="28">
        <v>11.115828719843698</v>
      </c>
      <c r="AU116" s="28">
        <v>66.968259750669588</v>
      </c>
      <c r="AV116" s="28"/>
      <c r="AW116" s="28">
        <v>12.840851861648193</v>
      </c>
      <c r="AX116" s="28">
        <v>47.921469078836722</v>
      </c>
      <c r="AY116" s="28">
        <v>39.237679059515088</v>
      </c>
    </row>
    <row r="117" spans="1:51" ht="12" customHeight="1" x14ac:dyDescent="0.25">
      <c r="A117" s="20" t="s">
        <v>113</v>
      </c>
      <c r="B117" s="20">
        <v>31</v>
      </c>
      <c r="C117" s="35"/>
      <c r="D117" s="35"/>
      <c r="E117" s="23">
        <v>77.72927208387074</v>
      </c>
      <c r="F117" s="23">
        <v>0.30757019545589842</v>
      </c>
      <c r="G117" s="23">
        <v>11.399940470284749</v>
      </c>
      <c r="H117" s="23"/>
      <c r="I117" s="23">
        <v>1.4551708172107019</v>
      </c>
      <c r="J117" s="23">
        <v>0</v>
      </c>
      <c r="K117" s="23">
        <v>0.20173959056784732</v>
      </c>
      <c r="L117" s="23">
        <v>1.3195753546978866</v>
      </c>
      <c r="M117" s="23">
        <v>4.3886628964513674</v>
      </c>
      <c r="N117" s="23">
        <v>2.083540033733505</v>
      </c>
      <c r="O117" s="23">
        <v>0</v>
      </c>
      <c r="P117" s="23"/>
      <c r="Q117" s="22">
        <v>0.15543870092932499</v>
      </c>
      <c r="R117" s="23"/>
      <c r="S117" s="23"/>
      <c r="T117" s="23"/>
      <c r="U117" s="23">
        <v>99.040910143202012</v>
      </c>
      <c r="Y117" s="28">
        <f t="shared" si="41"/>
        <v>78.605351170568568</v>
      </c>
      <c r="Z117" s="28">
        <f t="shared" si="42"/>
        <v>0.31103678929765893</v>
      </c>
      <c r="AA117" s="28">
        <f t="shared" si="43"/>
        <v>11.528428093645486</v>
      </c>
      <c r="AB117" s="28">
        <f t="shared" si="44"/>
        <v>1.4715719063545152</v>
      </c>
      <c r="AC117" s="28">
        <f t="shared" si="45"/>
        <v>0</v>
      </c>
      <c r="AD117" s="28">
        <f t="shared" si="46"/>
        <v>0.20401337792642144</v>
      </c>
      <c r="AE117" s="28">
        <f t="shared" si="47"/>
        <v>1.3344481605351173</v>
      </c>
      <c r="AF117" s="28">
        <f t="shared" si="48"/>
        <v>4.4381270903010046</v>
      </c>
      <c r="AG117" s="28">
        <f t="shared" si="49"/>
        <v>2.1070234113712378</v>
      </c>
      <c r="AH117" s="28">
        <f t="shared" si="50"/>
        <v>0</v>
      </c>
      <c r="AI117" s="28">
        <f t="shared" si="51"/>
        <v>100.00000000000001</v>
      </c>
      <c r="AJ117" s="27"/>
      <c r="AK117" s="28">
        <f t="shared" si="52"/>
        <v>78.605351170568568</v>
      </c>
      <c r="AL117" s="28">
        <f t="shared" si="53"/>
        <v>2.1070234113712378</v>
      </c>
      <c r="AM117" s="28">
        <f t="shared" si="54"/>
        <v>6.5451505016722429</v>
      </c>
      <c r="AN117" s="28">
        <f t="shared" si="55"/>
        <v>0.8782435129740519</v>
      </c>
      <c r="AO117" s="28">
        <f t="shared" si="56"/>
        <v>0.96018004868353979</v>
      </c>
      <c r="AP117" s="28">
        <f t="shared" si="57"/>
        <v>1.2033416961533037</v>
      </c>
      <c r="AQ117" s="28">
        <f t="shared" si="58"/>
        <v>5.2107023411371252</v>
      </c>
      <c r="AR117" s="28"/>
      <c r="AS117" s="28">
        <v>21.163820486805797</v>
      </c>
      <c r="AT117" s="28">
        <v>11.249578389712843</v>
      </c>
      <c r="AU117" s="28">
        <v>67.586601123481358</v>
      </c>
      <c r="AV117" s="28"/>
      <c r="AW117" s="28">
        <v>12.550690322665654</v>
      </c>
      <c r="AX117" s="28">
        <v>47.368715476907603</v>
      </c>
      <c r="AY117" s="28">
        <v>40.080594200426745</v>
      </c>
    </row>
    <row r="118" spans="1:51" ht="12" customHeight="1" x14ac:dyDescent="0.25">
      <c r="A118" s="20" t="s">
        <v>113</v>
      </c>
      <c r="B118" s="20" t="s">
        <v>116</v>
      </c>
      <c r="C118" s="35"/>
      <c r="D118" s="35"/>
      <c r="E118" s="23">
        <v>77.904554023216562</v>
      </c>
      <c r="F118" s="23">
        <v>0.32741343387240796</v>
      </c>
      <c r="G118" s="23">
        <v>11.396633263881997</v>
      </c>
      <c r="H118" s="23"/>
      <c r="I118" s="23">
        <v>1.4948572940437213</v>
      </c>
      <c r="J118" s="23">
        <v>0</v>
      </c>
      <c r="K118" s="23">
        <v>0.20173959056784732</v>
      </c>
      <c r="L118" s="23">
        <v>1.3791050699474152</v>
      </c>
      <c r="M118" s="23">
        <v>4.3059827363825773</v>
      </c>
      <c r="N118" s="23">
        <v>2.1199193041637723</v>
      </c>
      <c r="O118" s="23">
        <v>0</v>
      </c>
      <c r="P118" s="23"/>
      <c r="Q118" s="22">
        <v>0.15543870092932499</v>
      </c>
      <c r="R118" s="23"/>
      <c r="S118" s="23"/>
      <c r="T118" s="23"/>
      <c r="U118" s="23">
        <v>99.28564341700563</v>
      </c>
      <c r="Y118" s="28">
        <f t="shared" si="41"/>
        <v>78.588109695069051</v>
      </c>
      <c r="Z118" s="28">
        <f t="shared" si="42"/>
        <v>0.33028624808167084</v>
      </c>
      <c r="AA118" s="28">
        <f t="shared" si="43"/>
        <v>11.496630413024622</v>
      </c>
      <c r="AB118" s="28">
        <f t="shared" si="44"/>
        <v>1.5079735771001539</v>
      </c>
      <c r="AC118" s="28">
        <f t="shared" si="45"/>
        <v>0</v>
      </c>
      <c r="AD118" s="28">
        <f t="shared" si="46"/>
        <v>0.2035097084139588</v>
      </c>
      <c r="AE118" s="28">
        <f t="shared" si="47"/>
        <v>1.3912057116167347</v>
      </c>
      <c r="AF118" s="28">
        <f t="shared" si="48"/>
        <v>4.3437645959831865</v>
      </c>
      <c r="AG118" s="28">
        <f t="shared" si="49"/>
        <v>2.1385200507106155</v>
      </c>
      <c r="AH118" s="28">
        <f t="shared" si="50"/>
        <v>0</v>
      </c>
      <c r="AI118" s="28">
        <f t="shared" si="51"/>
        <v>100</v>
      </c>
      <c r="AJ118" s="27"/>
      <c r="AK118" s="28">
        <f t="shared" si="52"/>
        <v>78.588109695069051</v>
      </c>
      <c r="AL118" s="28">
        <f t="shared" si="53"/>
        <v>2.1385200507106155</v>
      </c>
      <c r="AM118" s="28">
        <f t="shared" si="54"/>
        <v>6.4822846466938024</v>
      </c>
      <c r="AN118" s="28">
        <f t="shared" si="55"/>
        <v>0.88109161793372326</v>
      </c>
      <c r="AO118" s="28">
        <f t="shared" si="56"/>
        <v>0.95896315876452753</v>
      </c>
      <c r="AP118" s="28">
        <f t="shared" si="57"/>
        <v>1.2153875325525028</v>
      </c>
      <c r="AQ118" s="28">
        <f t="shared" si="58"/>
        <v>5.0910789350770678</v>
      </c>
      <c r="AR118" s="28"/>
      <c r="AS118" s="28">
        <v>21.619017218846167</v>
      </c>
      <c r="AT118" s="28">
        <v>11.803853311571382</v>
      </c>
      <c r="AU118" s="28">
        <v>66.577129469582459</v>
      </c>
      <c r="AV118" s="28"/>
      <c r="AW118" s="28">
        <v>12.782504020819482</v>
      </c>
      <c r="AX118" s="28">
        <v>47.85296721615763</v>
      </c>
      <c r="AY118" s="28">
        <v>39.364528763022882</v>
      </c>
    </row>
    <row r="119" spans="1:51" ht="12" customHeight="1" x14ac:dyDescent="0.25">
      <c r="A119" s="20" t="s">
        <v>113</v>
      </c>
      <c r="B119" s="20">
        <v>33</v>
      </c>
      <c r="C119" s="35"/>
      <c r="D119" s="35"/>
      <c r="E119" s="23">
        <v>78.275372781359692</v>
      </c>
      <c r="F119" s="23">
        <v>0.31531867931260521</v>
      </c>
      <c r="G119" s="23">
        <v>11.464323351007772</v>
      </c>
      <c r="H119" s="23"/>
      <c r="I119" s="23">
        <v>1.5301253806643267</v>
      </c>
      <c r="J119" s="23">
        <v>0</v>
      </c>
      <c r="K119" s="23">
        <v>0.2157443595296773</v>
      </c>
      <c r="L119" s="23">
        <v>1.3807639009899348</v>
      </c>
      <c r="M119" s="23">
        <v>4.3580360624994805</v>
      </c>
      <c r="N119" s="23">
        <v>2.1109755793980738</v>
      </c>
      <c r="O119" s="23">
        <v>0</v>
      </c>
      <c r="P119" s="23"/>
      <c r="Q119" s="22">
        <v>0.15931891165268475</v>
      </c>
      <c r="R119" s="23"/>
      <c r="S119" s="23"/>
      <c r="T119" s="23"/>
      <c r="U119" s="23">
        <v>99.809979006414267</v>
      </c>
      <c r="Y119" s="28">
        <f t="shared" si="41"/>
        <v>78.549778503147579</v>
      </c>
      <c r="Z119" s="28">
        <f t="shared" si="42"/>
        <v>0.31642407487592833</v>
      </c>
      <c r="AA119" s="28">
        <f t="shared" si="43"/>
        <v>11.504513206541647</v>
      </c>
      <c r="AB119" s="28">
        <f t="shared" si="44"/>
        <v>1.535489458082137</v>
      </c>
      <c r="AC119" s="28">
        <f t="shared" si="45"/>
        <v>0</v>
      </c>
      <c r="AD119" s="28">
        <f t="shared" si="46"/>
        <v>0.21650068280984575</v>
      </c>
      <c r="AE119" s="28">
        <f t="shared" si="47"/>
        <v>1.3856043699830127</v>
      </c>
      <c r="AF119" s="28">
        <f t="shared" si="48"/>
        <v>4.3733137927588839</v>
      </c>
      <c r="AG119" s="28">
        <f t="shared" si="49"/>
        <v>2.1183759118009529</v>
      </c>
      <c r="AH119" s="28">
        <f t="shared" si="50"/>
        <v>0</v>
      </c>
      <c r="AI119" s="28">
        <f t="shared" si="51"/>
        <v>99.999999999999986</v>
      </c>
      <c r="AJ119" s="27"/>
      <c r="AK119" s="28">
        <f t="shared" si="52"/>
        <v>78.549778503147579</v>
      </c>
      <c r="AL119" s="28">
        <f t="shared" si="53"/>
        <v>2.1183759118009529</v>
      </c>
      <c r="AM119" s="28">
        <f t="shared" si="54"/>
        <v>6.4916897045598372</v>
      </c>
      <c r="AN119" s="28">
        <f t="shared" si="55"/>
        <v>0.87642585551330798</v>
      </c>
      <c r="AO119" s="28">
        <f t="shared" si="56"/>
        <v>0.95829262508242385</v>
      </c>
      <c r="AP119" s="28">
        <f t="shared" si="57"/>
        <v>1.2127850054970521</v>
      </c>
      <c r="AQ119" s="28">
        <f t="shared" si="58"/>
        <v>5.1060853345768242</v>
      </c>
      <c r="AR119" s="28"/>
      <c r="AS119" s="28">
        <v>21.372258433178018</v>
      </c>
      <c r="AT119" s="28">
        <v>11.732659391439144</v>
      </c>
      <c r="AU119" s="28">
        <v>66.895082175382854</v>
      </c>
      <c r="AV119" s="28"/>
      <c r="AW119" s="28">
        <v>12.669165827593611</v>
      </c>
      <c r="AX119" s="28">
        <v>47.676396538675974</v>
      </c>
      <c r="AY119" s="28">
        <v>39.654437633730424</v>
      </c>
    </row>
    <row r="120" spans="1:51" ht="12" customHeight="1" x14ac:dyDescent="0.25">
      <c r="A120" s="20" t="s">
        <v>113</v>
      </c>
      <c r="B120" s="20">
        <v>34</v>
      </c>
      <c r="C120" s="35"/>
      <c r="D120" s="35"/>
      <c r="E120" s="23">
        <v>78.228904765460982</v>
      </c>
      <c r="F120" s="23">
        <v>0.30868039132707675</v>
      </c>
      <c r="G120" s="23">
        <v>11.464323351007772</v>
      </c>
      <c r="H120" s="23"/>
      <c r="I120" s="23">
        <v>1.5068913727149766</v>
      </c>
      <c r="J120" s="23">
        <v>0</v>
      </c>
      <c r="K120" s="23">
        <v>0.21906350352244155</v>
      </c>
      <c r="L120" s="23">
        <v>1.4039979089392844</v>
      </c>
      <c r="M120" s="23">
        <v>4.3049297586152528</v>
      </c>
      <c r="N120" s="23">
        <v>2.0844224274559591</v>
      </c>
      <c r="O120" s="23">
        <v>0</v>
      </c>
      <c r="P120" s="23"/>
      <c r="Q120" s="22">
        <v>0.15268062366715621</v>
      </c>
      <c r="R120" s="23"/>
      <c r="S120" s="23"/>
      <c r="T120" s="23"/>
      <c r="U120" s="23">
        <v>99.673894102710904</v>
      </c>
      <c r="Y120" s="28">
        <f t="shared" si="41"/>
        <v>78.605256136606187</v>
      </c>
      <c r="Z120" s="28">
        <f t="shared" si="42"/>
        <v>0.31016542155816434</v>
      </c>
      <c r="AA120" s="28">
        <f t="shared" si="43"/>
        <v>11.519477054429027</v>
      </c>
      <c r="AB120" s="28">
        <f t="shared" si="44"/>
        <v>1.5141408751334042</v>
      </c>
      <c r="AC120" s="28">
        <f t="shared" si="45"/>
        <v>0</v>
      </c>
      <c r="AD120" s="28">
        <f t="shared" si="46"/>
        <v>0.22011739594450375</v>
      </c>
      <c r="AE120" s="28">
        <f t="shared" si="47"/>
        <v>1.4107524012806829</v>
      </c>
      <c r="AF120" s="28">
        <f t="shared" si="48"/>
        <v>4.3256403415154745</v>
      </c>
      <c r="AG120" s="28">
        <f t="shared" si="49"/>
        <v>2.0944503735325508</v>
      </c>
      <c r="AH120" s="28">
        <f t="shared" si="50"/>
        <v>0</v>
      </c>
      <c r="AI120" s="28">
        <f t="shared" si="51"/>
        <v>100.00000000000001</v>
      </c>
      <c r="AJ120" s="27"/>
      <c r="AK120" s="28">
        <f t="shared" si="52"/>
        <v>78.605256136606187</v>
      </c>
      <c r="AL120" s="28">
        <f t="shared" si="53"/>
        <v>2.0944503735325508</v>
      </c>
      <c r="AM120" s="28">
        <f t="shared" si="54"/>
        <v>6.4200907150480253</v>
      </c>
      <c r="AN120" s="28">
        <f t="shared" si="55"/>
        <v>0.87307692307692308</v>
      </c>
      <c r="AO120" s="28">
        <f t="shared" si="56"/>
        <v>0.96424469261483625</v>
      </c>
      <c r="AP120" s="28">
        <f t="shared" si="57"/>
        <v>1.2278641273894382</v>
      </c>
      <c r="AQ120" s="28">
        <f t="shared" si="58"/>
        <v>5.0093383137673424</v>
      </c>
      <c r="AR120" s="28"/>
      <c r="AS120" s="28">
        <v>21.292197624986258</v>
      </c>
      <c r="AT120" s="28">
        <v>12.036799959689256</v>
      </c>
      <c r="AU120" s="28">
        <v>66.671002415324494</v>
      </c>
      <c r="AV120" s="28"/>
      <c r="AW120" s="28">
        <v>12.542757870383392</v>
      </c>
      <c r="AX120" s="28">
        <v>48.18284429621302</v>
      </c>
      <c r="AY120" s="28">
        <v>39.27439783340359</v>
      </c>
    </row>
    <row r="121" spans="1:51" ht="12" customHeight="1" x14ac:dyDescent="0.25">
      <c r="A121" s="20" t="s">
        <v>113</v>
      </c>
      <c r="B121" s="20">
        <v>35</v>
      </c>
      <c r="C121" s="35"/>
      <c r="D121" s="35"/>
      <c r="E121" s="23">
        <v>78.351713093193254</v>
      </c>
      <c r="F121" s="23">
        <v>0.32859525528366235</v>
      </c>
      <c r="G121" s="23">
        <v>11.534025374855824</v>
      </c>
      <c r="H121" s="23"/>
      <c r="I121" s="23">
        <v>1.559997676599205</v>
      </c>
      <c r="J121" s="23">
        <v>3.9829727913171194E-2</v>
      </c>
      <c r="K121" s="23">
        <v>0.21906350352244155</v>
      </c>
      <c r="L121" s="23">
        <v>1.3807639009899344</v>
      </c>
      <c r="M121" s="23">
        <v>4.2816957506659028</v>
      </c>
      <c r="N121" s="23">
        <v>2.1242521553691307</v>
      </c>
      <c r="O121" s="23">
        <v>0</v>
      </c>
      <c r="P121" s="23"/>
      <c r="Q121" s="22">
        <v>0.13276575971057067</v>
      </c>
      <c r="R121" s="23"/>
      <c r="S121" s="23"/>
      <c r="T121" s="23"/>
      <c r="U121" s="23">
        <v>99.952702198103097</v>
      </c>
      <c r="Y121" s="28">
        <f t="shared" si="41"/>
        <v>78.493050475493774</v>
      </c>
      <c r="Z121" s="28">
        <f t="shared" si="42"/>
        <v>0.32918800292611561</v>
      </c>
      <c r="AA121" s="28">
        <f t="shared" si="43"/>
        <v>11.554831415840924</v>
      </c>
      <c r="AB121" s="28">
        <f t="shared" si="44"/>
        <v>1.5628117310633771</v>
      </c>
      <c r="AC121" s="28">
        <f t="shared" si="45"/>
        <v>3.9901576112256441E-2</v>
      </c>
      <c r="AD121" s="28">
        <f t="shared" si="46"/>
        <v>0.21945866861741042</v>
      </c>
      <c r="AE121" s="28">
        <f t="shared" si="47"/>
        <v>1.3832546385582229</v>
      </c>
      <c r="AF121" s="28">
        <f t="shared" si="48"/>
        <v>4.2894194320675663</v>
      </c>
      <c r="AG121" s="28">
        <f t="shared" si="49"/>
        <v>2.1280840593203436</v>
      </c>
      <c r="AH121" s="28">
        <f t="shared" si="50"/>
        <v>0</v>
      </c>
      <c r="AI121" s="28">
        <f t="shared" si="51"/>
        <v>99.999999999999986</v>
      </c>
      <c r="AJ121" s="27"/>
      <c r="AK121" s="28">
        <f t="shared" si="52"/>
        <v>78.493050475493774</v>
      </c>
      <c r="AL121" s="28">
        <f t="shared" si="53"/>
        <v>2.1280840593203436</v>
      </c>
      <c r="AM121" s="28">
        <f t="shared" si="54"/>
        <v>6.4175034913879099</v>
      </c>
      <c r="AN121" s="28">
        <f t="shared" si="55"/>
        <v>0.87686567164179097</v>
      </c>
      <c r="AO121" s="28">
        <f t="shared" si="56"/>
        <v>0.97316404035925863</v>
      </c>
      <c r="AP121" s="28">
        <f t="shared" si="57"/>
        <v>1.2346819953404866</v>
      </c>
      <c r="AQ121" s="28">
        <f t="shared" si="58"/>
        <v>5.0342488528296867</v>
      </c>
      <c r="AR121" s="28"/>
      <c r="AS121" s="28">
        <v>21.732122794004898</v>
      </c>
      <c r="AT121" s="28">
        <v>11.855649131372312</v>
      </c>
      <c r="AU121" s="28">
        <v>66.412228074622803</v>
      </c>
      <c r="AV121" s="28"/>
      <c r="AW121" s="28">
        <v>12.765055223187412</v>
      </c>
      <c r="AX121" s="28">
        <v>48.225605150711161</v>
      </c>
      <c r="AY121" s="28">
        <v>39.009339626101429</v>
      </c>
    </row>
    <row r="122" spans="1:51" ht="12" customHeight="1" x14ac:dyDescent="0.25">
      <c r="A122" s="20" t="s">
        <v>113</v>
      </c>
      <c r="B122" s="20">
        <v>36</v>
      </c>
      <c r="C122" s="35"/>
      <c r="D122" s="35"/>
      <c r="E122" s="23">
        <v>78.153892111224508</v>
      </c>
      <c r="F122" s="23">
        <v>0.29872295934878396</v>
      </c>
      <c r="G122" s="23">
        <v>11.504816907719498</v>
      </c>
      <c r="H122" s="23"/>
      <c r="I122" s="23">
        <v>1.5314530382614326</v>
      </c>
      <c r="J122" s="23">
        <v>0</v>
      </c>
      <c r="K122" s="23">
        <v>0.22304647631375868</v>
      </c>
      <c r="L122" s="23">
        <v>1.3482362898608449</v>
      </c>
      <c r="M122" s="23">
        <v>4.3294914241617075</v>
      </c>
      <c r="N122" s="23">
        <v>2.1030096338154385</v>
      </c>
      <c r="O122" s="23">
        <v>0</v>
      </c>
      <c r="P122" s="23"/>
      <c r="Q122" s="22">
        <v>0.16927634363097757</v>
      </c>
      <c r="R122" s="23"/>
      <c r="S122" s="23"/>
      <c r="T122" s="23"/>
      <c r="U122" s="23">
        <v>99.661945184336943</v>
      </c>
      <c r="Y122" s="28">
        <f t="shared" si="41"/>
        <v>78.552412978642479</v>
      </c>
      <c r="Z122" s="28">
        <f t="shared" si="42"/>
        <v>0.30024620188554618</v>
      </c>
      <c r="AA122" s="28">
        <f t="shared" si="43"/>
        <v>11.563482055285334</v>
      </c>
      <c r="AB122" s="28">
        <f t="shared" si="44"/>
        <v>1.5392621949999004</v>
      </c>
      <c r="AC122" s="28">
        <f t="shared" si="45"/>
        <v>0</v>
      </c>
      <c r="AD122" s="28">
        <f t="shared" si="46"/>
        <v>0.22418383074120782</v>
      </c>
      <c r="AE122" s="28">
        <f t="shared" si="47"/>
        <v>1.355111191176765</v>
      </c>
      <c r="AF122" s="28">
        <f t="shared" si="48"/>
        <v>4.3515682859945146</v>
      </c>
      <c r="AG122" s="28">
        <f t="shared" si="49"/>
        <v>2.1137332612742448</v>
      </c>
      <c r="AH122" s="28">
        <f t="shared" si="50"/>
        <v>0</v>
      </c>
      <c r="AI122" s="28">
        <f t="shared" si="51"/>
        <v>100</v>
      </c>
      <c r="AJ122" s="27"/>
      <c r="AK122" s="28">
        <f t="shared" si="52"/>
        <v>78.552412978642479</v>
      </c>
      <c r="AL122" s="28">
        <f t="shared" si="53"/>
        <v>2.1137332612742448</v>
      </c>
      <c r="AM122" s="28">
        <f t="shared" si="54"/>
        <v>6.4653015472687594</v>
      </c>
      <c r="AN122" s="28">
        <f t="shared" si="55"/>
        <v>0.87287173666288309</v>
      </c>
      <c r="AO122" s="28">
        <f t="shared" si="56"/>
        <v>0.9709878389724983</v>
      </c>
      <c r="AP122" s="28">
        <f t="shared" si="57"/>
        <v>1.2242659690747972</v>
      </c>
      <c r="AQ122" s="28">
        <f t="shared" si="58"/>
        <v>5.1101903560919943</v>
      </c>
      <c r="AR122" s="28"/>
      <c r="AS122" s="28">
        <v>21.462276327791148</v>
      </c>
      <c r="AT122" s="28">
        <v>11.548095415212167</v>
      </c>
      <c r="AU122" s="28">
        <v>66.989628256996681</v>
      </c>
      <c r="AV122" s="28"/>
      <c r="AW122" s="28">
        <v>12.642412753638782</v>
      </c>
      <c r="AX122" s="28">
        <v>47.897162932416236</v>
      </c>
      <c r="AY122" s="28">
        <v>39.460424313944984</v>
      </c>
    </row>
    <row r="123" spans="1:51" ht="12" customHeight="1" x14ac:dyDescent="0.25">
      <c r="A123" s="20" t="s">
        <v>113</v>
      </c>
      <c r="B123" s="20">
        <v>37</v>
      </c>
      <c r="C123" s="35"/>
      <c r="D123" s="35"/>
      <c r="E123" s="23">
        <v>78.497755428874896</v>
      </c>
      <c r="F123" s="23">
        <v>0.31863782330536955</v>
      </c>
      <c r="G123" s="23">
        <v>11.583812534747286</v>
      </c>
      <c r="H123" s="23"/>
      <c r="I123" s="23">
        <v>1.5533593886136765</v>
      </c>
      <c r="J123" s="23">
        <v>3.9829727913171194E-2</v>
      </c>
      <c r="K123" s="23">
        <v>0.2057869275513845</v>
      </c>
      <c r="L123" s="23">
        <v>1.3840830449826989</v>
      </c>
      <c r="M123" s="23">
        <v>4.3348020545501313</v>
      </c>
      <c r="N123" s="23">
        <v>2.097699003427016</v>
      </c>
      <c r="O123" s="23">
        <v>0</v>
      </c>
      <c r="P123" s="23"/>
      <c r="Q123" s="22">
        <v>0.13276575971057061</v>
      </c>
      <c r="R123" s="23"/>
      <c r="S123" s="23"/>
      <c r="T123" s="23"/>
      <c r="U123" s="23">
        <v>100.14853169367618</v>
      </c>
      <c r="Y123" s="28">
        <f t="shared" si="41"/>
        <v>78.485381475458823</v>
      </c>
      <c r="Z123" s="28">
        <f t="shared" si="42"/>
        <v>0.31858759499551992</v>
      </c>
      <c r="AA123" s="28">
        <f t="shared" si="43"/>
        <v>11.581986526399628</v>
      </c>
      <c r="AB123" s="28">
        <f t="shared" si="44"/>
        <v>1.5531145256031595</v>
      </c>
      <c r="AC123" s="28">
        <f t="shared" si="45"/>
        <v>3.982344937443999E-2</v>
      </c>
      <c r="AD123" s="28">
        <f t="shared" si="46"/>
        <v>0.20575448843460664</v>
      </c>
      <c r="AE123" s="28">
        <f t="shared" si="47"/>
        <v>1.3838648657617898</v>
      </c>
      <c r="AF123" s="28">
        <f t="shared" si="48"/>
        <v>4.3341187402515517</v>
      </c>
      <c r="AG123" s="28">
        <f t="shared" si="49"/>
        <v>2.0973683337205058</v>
      </c>
      <c r="AH123" s="28">
        <f t="shared" si="50"/>
        <v>0</v>
      </c>
      <c r="AI123" s="28">
        <f t="shared" si="51"/>
        <v>100.00000000000004</v>
      </c>
      <c r="AJ123" s="27"/>
      <c r="AK123" s="28">
        <f t="shared" si="52"/>
        <v>78.485381475458823</v>
      </c>
      <c r="AL123" s="28">
        <f t="shared" si="53"/>
        <v>2.0973683337205058</v>
      </c>
      <c r="AM123" s="28">
        <f t="shared" si="54"/>
        <v>6.4314870739720575</v>
      </c>
      <c r="AN123" s="28">
        <f t="shared" si="55"/>
        <v>0.88301886792452822</v>
      </c>
      <c r="AO123" s="28">
        <f t="shared" si="56"/>
        <v>0.97206303275658479</v>
      </c>
      <c r="AP123" s="28">
        <f t="shared" si="57"/>
        <v>1.2322805059814852</v>
      </c>
      <c r="AQ123" s="28">
        <f t="shared" si="58"/>
        <v>5.0476222082102673</v>
      </c>
      <c r="AR123" s="28"/>
      <c r="AS123" s="28">
        <v>21.336598398362696</v>
      </c>
      <c r="AT123" s="28">
        <v>11.815551311299465</v>
      </c>
      <c r="AU123" s="28">
        <v>66.847850290337846</v>
      </c>
      <c r="AV123" s="28"/>
      <c r="AW123" s="28">
        <v>12.572085655035368</v>
      </c>
      <c r="AX123" s="28">
        <v>48.039400580296359</v>
      </c>
      <c r="AY123" s="28">
        <v>39.388513764668282</v>
      </c>
    </row>
    <row r="124" spans="1:51" ht="12" customHeight="1" x14ac:dyDescent="0.25">
      <c r="A124" s="20" t="s">
        <v>113</v>
      </c>
      <c r="B124" s="20">
        <v>38</v>
      </c>
      <c r="C124" s="35"/>
      <c r="D124" s="35"/>
      <c r="E124" s="23">
        <v>78.64379776455651</v>
      </c>
      <c r="F124" s="23">
        <v>0.31199953531984098</v>
      </c>
      <c r="G124" s="23">
        <v>11.480919070971595</v>
      </c>
      <c r="H124" s="23"/>
      <c r="I124" s="23">
        <v>1.5633168205919692</v>
      </c>
      <c r="J124" s="23">
        <v>3.319143992764266E-2</v>
      </c>
      <c r="K124" s="23">
        <v>0.22238264751520584</v>
      </c>
      <c r="L124" s="23">
        <v>1.3575298930405848</v>
      </c>
      <c r="M124" s="23">
        <v>4.304929758615252</v>
      </c>
      <c r="N124" s="23">
        <v>2.1176138673836018</v>
      </c>
      <c r="O124" s="23">
        <v>0</v>
      </c>
      <c r="P124" s="23"/>
      <c r="Q124" s="22">
        <v>0.13940404769609918</v>
      </c>
      <c r="R124" s="23"/>
      <c r="S124" s="23"/>
      <c r="T124" s="23"/>
      <c r="U124" s="23">
        <v>100.1750848456183</v>
      </c>
      <c r="Y124" s="28">
        <f t="shared" si="41"/>
        <v>78.615747038720599</v>
      </c>
      <c r="Z124" s="28">
        <f t="shared" si="42"/>
        <v>0.31188825110322177</v>
      </c>
      <c r="AA124" s="28">
        <f t="shared" si="43"/>
        <v>11.476824048574937</v>
      </c>
      <c r="AB124" s="28">
        <f t="shared" si="44"/>
        <v>1.562759215634228</v>
      </c>
      <c r="AC124" s="28">
        <f t="shared" si="45"/>
        <v>3.3179601181193806E-2</v>
      </c>
      <c r="AD124" s="28">
        <f t="shared" si="46"/>
        <v>0.22230332791399854</v>
      </c>
      <c r="AE124" s="28">
        <f t="shared" si="47"/>
        <v>1.3570456883108266</v>
      </c>
      <c r="AF124" s="28">
        <f t="shared" si="48"/>
        <v>4.3033942732008361</v>
      </c>
      <c r="AG124" s="28">
        <f t="shared" si="49"/>
        <v>2.1168585553601651</v>
      </c>
      <c r="AH124" s="28">
        <f t="shared" si="50"/>
        <v>0</v>
      </c>
      <c r="AI124" s="28">
        <f t="shared" si="51"/>
        <v>100.00000000000003</v>
      </c>
      <c r="AJ124" s="27"/>
      <c r="AK124" s="28">
        <f t="shared" si="52"/>
        <v>78.615747038720599</v>
      </c>
      <c r="AL124" s="28">
        <f t="shared" si="53"/>
        <v>2.1168585553601651</v>
      </c>
      <c r="AM124" s="28">
        <f t="shared" si="54"/>
        <v>6.4202528285610008</v>
      </c>
      <c r="AN124" s="28">
        <f t="shared" si="55"/>
        <v>0.87546468401486988</v>
      </c>
      <c r="AO124" s="28">
        <f t="shared" si="56"/>
        <v>0.96960055511278764</v>
      </c>
      <c r="AP124" s="28">
        <f t="shared" si="57"/>
        <v>1.2249283611009159</v>
      </c>
      <c r="AQ124" s="28">
        <f t="shared" si="58"/>
        <v>5.0632071402501744</v>
      </c>
      <c r="AR124" s="28"/>
      <c r="AS124" s="28">
        <v>21.644087520775589</v>
      </c>
      <c r="AT124" s="28">
        <v>11.645328437412367</v>
      </c>
      <c r="AU124" s="28">
        <v>66.710584041812041</v>
      </c>
      <c r="AV124" s="28"/>
      <c r="AW124" s="28">
        <v>12.670919892325536</v>
      </c>
      <c r="AX124" s="28">
        <v>48.275252333568282</v>
      </c>
      <c r="AY124" s="28">
        <v>39.053827774106182</v>
      </c>
    </row>
    <row r="125" spans="1:51" ht="12" customHeight="1" x14ac:dyDescent="0.25">
      <c r="A125" s="20" t="s">
        <v>113</v>
      </c>
      <c r="B125" s="20">
        <v>39</v>
      </c>
      <c r="C125" s="35"/>
      <c r="D125" s="35"/>
      <c r="E125" s="23">
        <v>78.43382306265714</v>
      </c>
      <c r="F125" s="23">
        <v>0.31078707276393419</v>
      </c>
      <c r="G125" s="23">
        <v>11.470355293619775</v>
      </c>
      <c r="H125" s="23"/>
      <c r="I125" s="23">
        <v>1.512568301759976</v>
      </c>
      <c r="J125" s="23">
        <v>0</v>
      </c>
      <c r="K125" s="23">
        <v>0.23212220880734857</v>
      </c>
      <c r="L125" s="23">
        <v>1.3552758208657987</v>
      </c>
      <c r="M125" s="23">
        <v>4.2729656344128841</v>
      </c>
      <c r="N125" s="23">
        <v>2.1403285952552835</v>
      </c>
      <c r="O125" s="23">
        <v>0</v>
      </c>
      <c r="P125" s="23"/>
      <c r="Q125" s="22">
        <v>0.1597286288616166</v>
      </c>
      <c r="R125" s="23"/>
      <c r="S125" s="23"/>
      <c r="T125" s="23"/>
      <c r="U125" s="23">
        <v>99.88795461900375</v>
      </c>
      <c r="Y125" s="28">
        <f t="shared" si="41"/>
        <v>78.647566708356081</v>
      </c>
      <c r="Z125" s="28">
        <f t="shared" si="42"/>
        <v>0.31163401301719201</v>
      </c>
      <c r="AA125" s="28">
        <f t="shared" si="43"/>
        <v>11.501613690344385</v>
      </c>
      <c r="AB125" s="28">
        <f t="shared" si="44"/>
        <v>1.5166902717285771</v>
      </c>
      <c r="AC125" s="28">
        <f t="shared" si="45"/>
        <v>0</v>
      </c>
      <c r="AD125" s="28">
        <f t="shared" si="46"/>
        <v>0.23275477579466142</v>
      </c>
      <c r="AE125" s="28">
        <f t="shared" si="47"/>
        <v>1.3589691458060869</v>
      </c>
      <c r="AF125" s="28">
        <f t="shared" si="48"/>
        <v>4.2846100910641436</v>
      </c>
      <c r="AG125" s="28">
        <f t="shared" si="49"/>
        <v>2.14616130388888</v>
      </c>
      <c r="AH125" s="28">
        <f t="shared" si="50"/>
        <v>0</v>
      </c>
      <c r="AI125" s="28">
        <f t="shared" si="51"/>
        <v>100</v>
      </c>
      <c r="AJ125" s="27"/>
      <c r="AK125" s="28">
        <f t="shared" si="52"/>
        <v>78.647566708356081</v>
      </c>
      <c r="AL125" s="28">
        <f t="shared" si="53"/>
        <v>2.14616130388888</v>
      </c>
      <c r="AM125" s="28">
        <f t="shared" si="54"/>
        <v>6.4307713949530232</v>
      </c>
      <c r="AN125" s="28">
        <f t="shared" si="55"/>
        <v>0.86695508034151636</v>
      </c>
      <c r="AO125" s="28">
        <f t="shared" si="56"/>
        <v>0.97134053567721057</v>
      </c>
      <c r="AP125" s="28">
        <f t="shared" si="57"/>
        <v>1.2274666463287502</v>
      </c>
      <c r="AQ125" s="28">
        <f t="shared" si="58"/>
        <v>5.0718022491469359</v>
      </c>
      <c r="AR125" s="28"/>
      <c r="AS125" s="28">
        <v>21.938228859715156</v>
      </c>
      <c r="AT125" s="28">
        <v>11.658928263472347</v>
      </c>
      <c r="AU125" s="28">
        <v>66.4028428768125</v>
      </c>
      <c r="AV125" s="28"/>
      <c r="AW125" s="28">
        <v>12.834385908314896</v>
      </c>
      <c r="AX125" s="28">
        <v>48.318370937286005</v>
      </c>
      <c r="AY125" s="28">
        <v>38.847243154399109</v>
      </c>
    </row>
    <row r="126" spans="1:51" ht="12" customHeight="1" x14ac:dyDescent="0.25">
      <c r="A126" s="20" t="s">
        <v>113</v>
      </c>
      <c r="B126" s="20">
        <v>45</v>
      </c>
      <c r="C126" s="35"/>
      <c r="D126" s="35"/>
      <c r="E126" s="23">
        <v>78.017277882797728</v>
      </c>
      <c r="F126" s="23">
        <v>0.30615925446887543</v>
      </c>
      <c r="G126" s="23">
        <v>11.447232779491261</v>
      </c>
      <c r="H126" s="23"/>
      <c r="I126" s="23">
        <v>1.5306947899048187</v>
      </c>
      <c r="J126" s="23">
        <v>0</v>
      </c>
      <c r="K126" s="23">
        <v>0.20969555268132525</v>
      </c>
      <c r="L126" s="23">
        <v>1.3810330647033464</v>
      </c>
      <c r="M126" s="23">
        <v>4.3027101780917318</v>
      </c>
      <c r="N126" s="23">
        <v>2.059815275428647</v>
      </c>
      <c r="O126" s="23">
        <v>0</v>
      </c>
      <c r="P126" s="23"/>
      <c r="Q126" s="22">
        <v>0.16636221934799192</v>
      </c>
      <c r="R126" s="23"/>
      <c r="S126" s="23"/>
      <c r="T126" s="23"/>
      <c r="U126" s="23">
        <v>99.420980996915716</v>
      </c>
      <c r="Y126" s="28">
        <f t="shared" si="41"/>
        <v>78.603171160867134</v>
      </c>
      <c r="Z126" s="28">
        <f t="shared" si="42"/>
        <v>0.30845844580289666</v>
      </c>
      <c r="AA126" s="28">
        <f t="shared" si="43"/>
        <v>11.533199079777654</v>
      </c>
      <c r="AB126" s="28">
        <f t="shared" si="44"/>
        <v>1.5421899844632387</v>
      </c>
      <c r="AC126" s="28">
        <f t="shared" si="45"/>
        <v>0</v>
      </c>
      <c r="AD126" s="28">
        <f t="shared" si="46"/>
        <v>0.21127032199001097</v>
      </c>
      <c r="AE126" s="28">
        <f t="shared" si="47"/>
        <v>1.3914043313170934</v>
      </c>
      <c r="AF126" s="28">
        <f t="shared" si="48"/>
        <v>4.3350226227096007</v>
      </c>
      <c r="AG126" s="28">
        <f t="shared" si="49"/>
        <v>2.0752840530723797</v>
      </c>
      <c r="AH126" s="28">
        <f t="shared" si="50"/>
        <v>0</v>
      </c>
      <c r="AI126" s="28">
        <f t="shared" si="51"/>
        <v>100.00000000000001</v>
      </c>
      <c r="AJ126" s="27"/>
      <c r="AK126" s="28">
        <f t="shared" si="52"/>
        <v>78.603171160867134</v>
      </c>
      <c r="AL126" s="28">
        <f t="shared" si="53"/>
        <v>2.0752840530723797</v>
      </c>
      <c r="AM126" s="28">
        <f t="shared" si="54"/>
        <v>6.41030667578198</v>
      </c>
      <c r="AN126" s="28">
        <f t="shared" si="55"/>
        <v>0.87951234412750945</v>
      </c>
      <c r="AO126" s="28">
        <f t="shared" si="56"/>
        <v>0.96867641625134004</v>
      </c>
      <c r="AP126" s="28">
        <f t="shared" si="57"/>
        <v>1.2300233937830327</v>
      </c>
      <c r="AQ126" s="28">
        <f t="shared" si="58"/>
        <v>5.0189023444648866</v>
      </c>
      <c r="AR126" s="28"/>
      <c r="AS126" s="28">
        <v>21.142876956681086</v>
      </c>
      <c r="AT126" s="28">
        <v>11.897335683246203</v>
      </c>
      <c r="AU126" s="28">
        <v>66.95978736007271</v>
      </c>
      <c r="AV126" s="28"/>
      <c r="AW126" s="28">
        <v>12.424819571314684</v>
      </c>
      <c r="AX126" s="28">
        <v>48.22560287653468</v>
      </c>
      <c r="AY126" s="28">
        <v>39.349577552150635</v>
      </c>
    </row>
    <row r="127" spans="1:51" ht="12" customHeight="1" x14ac:dyDescent="0.25">
      <c r="A127" s="20" t="s">
        <v>113</v>
      </c>
      <c r="B127" s="20">
        <v>47</v>
      </c>
      <c r="C127" s="35"/>
      <c r="D127" s="35"/>
      <c r="E127" s="23">
        <v>77.549097401309268</v>
      </c>
      <c r="F127" s="23">
        <v>0.30251934140051584</v>
      </c>
      <c r="G127" s="23">
        <v>11.396548303907956</v>
      </c>
      <c r="H127" s="23"/>
      <c r="I127" s="23">
        <v>1.5572307081928192</v>
      </c>
      <c r="J127" s="23">
        <v>0</v>
      </c>
      <c r="K127" s="23">
        <v>0.19837333862328907</v>
      </c>
      <c r="L127" s="23">
        <v>1.3538980361039479</v>
      </c>
      <c r="M127" s="23">
        <v>4.3047014481253729</v>
      </c>
      <c r="N127" s="23">
        <v>2.1027573894068636</v>
      </c>
      <c r="O127" s="23">
        <v>0</v>
      </c>
      <c r="P127" s="23"/>
      <c r="Q127" s="22">
        <v>0.1487800039674668</v>
      </c>
      <c r="R127" s="23"/>
      <c r="S127" s="23"/>
      <c r="T127" s="23"/>
      <c r="U127" s="23">
        <v>98.913905971037494</v>
      </c>
      <c r="Y127" s="28">
        <f t="shared" si="41"/>
        <v>78.518704494099921</v>
      </c>
      <c r="Z127" s="28">
        <f t="shared" si="42"/>
        <v>0.30630178257594781</v>
      </c>
      <c r="AA127" s="28">
        <f t="shared" si="43"/>
        <v>11.539040923926688</v>
      </c>
      <c r="AB127" s="28">
        <f t="shared" si="44"/>
        <v>1.5767009791614364</v>
      </c>
      <c r="AC127" s="28">
        <f t="shared" si="45"/>
        <v>0</v>
      </c>
      <c r="AD127" s="28">
        <f t="shared" si="46"/>
        <v>0.20085362791865433</v>
      </c>
      <c r="AE127" s="28">
        <f t="shared" si="47"/>
        <v>1.3708260105448156</v>
      </c>
      <c r="AF127" s="28">
        <f t="shared" si="48"/>
        <v>4.3585237258347984</v>
      </c>
      <c r="AG127" s="28">
        <f t="shared" si="49"/>
        <v>2.1290484559377352</v>
      </c>
      <c r="AH127" s="28">
        <f t="shared" si="50"/>
        <v>0</v>
      </c>
      <c r="AI127" s="28">
        <f t="shared" si="51"/>
        <v>99.999999999999986</v>
      </c>
      <c r="AJ127" s="27"/>
      <c r="AK127" s="28">
        <f t="shared" si="52"/>
        <v>78.518704494099921</v>
      </c>
      <c r="AL127" s="28">
        <f t="shared" si="53"/>
        <v>2.1290484559377352</v>
      </c>
      <c r="AM127" s="28">
        <f t="shared" si="54"/>
        <v>6.4875721817725331</v>
      </c>
      <c r="AN127" s="28">
        <f t="shared" si="55"/>
        <v>0.88700564971751406</v>
      </c>
      <c r="AO127" s="28">
        <f t="shared" si="56"/>
        <v>0.96435315902131302</v>
      </c>
      <c r="AP127" s="28">
        <f t="shared" si="57"/>
        <v>1.2180652063710642</v>
      </c>
      <c r="AQ127" s="28">
        <f t="shared" si="58"/>
        <v>5.1167461712277174</v>
      </c>
      <c r="AR127" s="28"/>
      <c r="AS127" s="28">
        <v>21.532406525741127</v>
      </c>
      <c r="AT127" s="28">
        <v>11.635878880213294</v>
      </c>
      <c r="AU127" s="28">
        <v>66.831714594045579</v>
      </c>
      <c r="AV127" s="28"/>
      <c r="AW127" s="28">
        <v>12.737898073657876</v>
      </c>
      <c r="AX127" s="28">
        <v>47.726550358102124</v>
      </c>
      <c r="AY127" s="28">
        <v>39.53555156824001</v>
      </c>
    </row>
    <row r="128" spans="1:51" ht="12" customHeight="1" x14ac:dyDescent="0.25">
      <c r="A128" s="20" t="s">
        <v>113</v>
      </c>
      <c r="B128" s="20">
        <v>50</v>
      </c>
      <c r="C128" s="35"/>
      <c r="D128" s="35"/>
      <c r="E128" s="23">
        <v>77.459671361502345</v>
      </c>
      <c r="F128" s="23">
        <v>0.31577200290947566</v>
      </c>
      <c r="G128" s="23">
        <v>11.25239965615288</v>
      </c>
      <c r="H128" s="23"/>
      <c r="I128" s="23">
        <v>1.4793480129603915</v>
      </c>
      <c r="J128" s="23">
        <v>0</v>
      </c>
      <c r="K128" s="23">
        <v>0.21284533492032007</v>
      </c>
      <c r="L128" s="23">
        <v>1.2398902334192952</v>
      </c>
      <c r="M128" s="23">
        <v>4.3744667063413347</v>
      </c>
      <c r="N128" s="23">
        <v>2.1441440190438406</v>
      </c>
      <c r="O128" s="23">
        <v>0</v>
      </c>
      <c r="P128" s="23"/>
      <c r="Q128" s="22">
        <v>0.15273689082853933</v>
      </c>
      <c r="R128" s="23"/>
      <c r="S128" s="23"/>
      <c r="T128" s="23"/>
      <c r="U128" s="23">
        <v>98.631274218078389</v>
      </c>
      <c r="Y128" s="28">
        <f t="shared" si="41"/>
        <v>78.656399113747369</v>
      </c>
      <c r="Z128" s="28">
        <f t="shared" si="42"/>
        <v>0.32065058182185124</v>
      </c>
      <c r="AA128" s="28">
        <f t="shared" si="43"/>
        <v>11.426245719674435</v>
      </c>
      <c r="AB128" s="28">
        <f t="shared" si="44"/>
        <v>1.5022034781491855</v>
      </c>
      <c r="AC128" s="28">
        <f t="shared" si="45"/>
        <v>0</v>
      </c>
      <c r="AD128" s="28">
        <f t="shared" si="46"/>
        <v>0.21613372892920082</v>
      </c>
      <c r="AE128" s="28">
        <f t="shared" si="47"/>
        <v>1.259046150633887</v>
      </c>
      <c r="AF128" s="28">
        <f t="shared" si="48"/>
        <v>4.4420508519584621</v>
      </c>
      <c r="AG128" s="28">
        <f t="shared" si="49"/>
        <v>2.1772703750856151</v>
      </c>
      <c r="AH128" s="28">
        <f t="shared" si="50"/>
        <v>0</v>
      </c>
      <c r="AI128" s="28">
        <f t="shared" si="51"/>
        <v>100.00000000000001</v>
      </c>
      <c r="AJ128" s="27"/>
      <c r="AK128" s="39">
        <f t="shared" si="52"/>
        <v>78.656399113747369</v>
      </c>
      <c r="AL128" s="39">
        <f t="shared" si="53"/>
        <v>2.1772703750856151</v>
      </c>
      <c r="AM128" s="39">
        <f t="shared" si="54"/>
        <v>6.6193212270440771</v>
      </c>
      <c r="AN128" s="39">
        <f t="shared" si="55"/>
        <v>0.87421925799029654</v>
      </c>
      <c r="AO128" s="39">
        <f t="shared" si="56"/>
        <v>0.95601716717165086</v>
      </c>
      <c r="AP128" s="39">
        <f t="shared" si="57"/>
        <v>1.1824944940224213</v>
      </c>
      <c r="AQ128" s="39">
        <f t="shared" si="58"/>
        <v>5.3602750764101899</v>
      </c>
      <c r="AR128" s="39"/>
      <c r="AS128" s="39">
        <v>21.841083635619494</v>
      </c>
      <c r="AT128" s="39">
        <v>10.600181439281471</v>
      </c>
      <c r="AU128" s="39">
        <v>67.558734925099031</v>
      </c>
      <c r="AV128" s="39"/>
      <c r="AW128" s="39">
        <v>12.927893636814105</v>
      </c>
      <c r="AX128" s="39">
        <v>47.083607902192476</v>
      </c>
      <c r="AY128" s="39">
        <v>39.988498460993419</v>
      </c>
    </row>
    <row r="129" spans="1:51" x14ac:dyDescent="0.25">
      <c r="A129" s="7" t="s">
        <v>260</v>
      </c>
      <c r="AS129" s="28"/>
      <c r="AT129" s="28"/>
      <c r="AU129" s="28"/>
      <c r="AV129" s="28"/>
      <c r="AW129" s="28"/>
      <c r="AX129" s="28"/>
      <c r="AY129" s="28"/>
    </row>
    <row r="130" spans="1:51" ht="12" customHeight="1" x14ac:dyDescent="0.25">
      <c r="A130" s="20" t="s">
        <v>117</v>
      </c>
      <c r="E130" s="23">
        <v>72.961100986568326</v>
      </c>
      <c r="F130" s="23">
        <v>0.28982026090024687</v>
      </c>
      <c r="G130" s="23">
        <v>11.110559289785801</v>
      </c>
      <c r="H130" s="23"/>
      <c r="I130" s="23">
        <v>1.5825888205574086</v>
      </c>
      <c r="J130" s="23">
        <v>4.9162499999999991E-2</v>
      </c>
      <c r="K130" s="23">
        <v>0.29336064395713901</v>
      </c>
      <c r="L130" s="23">
        <v>1.6118206684550271</v>
      </c>
      <c r="M130" s="23">
        <v>4.1203018328784538</v>
      </c>
      <c r="N130" s="23">
        <v>1.6745670815555702</v>
      </c>
      <c r="O130" s="23">
        <v>3.2556362319682897E-2</v>
      </c>
      <c r="P130" s="23">
        <v>1.9656025059873738E-2</v>
      </c>
      <c r="Q130" s="23">
        <v>0.23637315560328548</v>
      </c>
      <c r="R130" s="23">
        <v>3.8137499999999998E-2</v>
      </c>
      <c r="S130" s="23"/>
      <c r="T130" s="23"/>
      <c r="U130" s="23">
        <f t="shared" ref="U130:U156" si="59">SUM(E130:R130)</f>
        <v>94.0200051276408</v>
      </c>
      <c r="Y130" s="28">
        <f t="shared" ref="Y130:AA134" si="60">100*E130/(SUM($E130:$G130)+$H130/1.11+$I130+SUM($J130:$O130))</f>
        <v>77.845236911744138</v>
      </c>
      <c r="Z130" s="28">
        <f t="shared" si="60"/>
        <v>0.30922130514116797</v>
      </c>
      <c r="AA130" s="28">
        <f t="shared" si="60"/>
        <v>11.854318375685953</v>
      </c>
      <c r="AB130" s="28">
        <f>100*(H130/1.11+I130)/(SUM($E130:$G130)+$H130/1.11+$I130+SUM($J130:$O130))</f>
        <v>1.6885299153154087</v>
      </c>
      <c r="AC130" s="28">
        <f t="shared" ref="AC130:AH134" si="61">100*J130/(SUM($E130:$G130)+$H130/1.11+$I130+SUM($J130:$O130))</f>
        <v>5.2453518490327596E-2</v>
      </c>
      <c r="AD130" s="28">
        <f t="shared" si="61"/>
        <v>0.31299868725431385</v>
      </c>
      <c r="AE130" s="28">
        <f t="shared" si="61"/>
        <v>1.7197185911192059</v>
      </c>
      <c r="AF130" s="28">
        <f t="shared" si="61"/>
        <v>4.3961216044062184</v>
      </c>
      <c r="AG130" s="28">
        <f t="shared" si="61"/>
        <v>1.7866653521620957</v>
      </c>
      <c r="AH130" s="28">
        <f t="shared" si="61"/>
        <v>3.4735738681175528E-2</v>
      </c>
      <c r="AI130" s="28">
        <f>SUM(Y130:AH130)</f>
        <v>99.999999999999986</v>
      </c>
      <c r="AJ130" s="27"/>
      <c r="AK130" s="28">
        <f>Y130</f>
        <v>77.845236911744138</v>
      </c>
      <c r="AL130" s="28">
        <f>AG130</f>
        <v>1.7866653521620957</v>
      </c>
      <c r="AM130" s="28">
        <f>AG130+AF130</f>
        <v>6.1827869565683145</v>
      </c>
      <c r="AN130" s="28">
        <f>AB130/(AD130+AB130)</f>
        <v>0.84362017767197484</v>
      </c>
      <c r="AO130" s="28">
        <f>(G130/G$4)/(L130/L$4+M130/M$4+N130/N$4)</f>
        <v>0.96445920623873604</v>
      </c>
      <c r="AP130" s="28">
        <f>(G130/G$4)/(M130/M$4+N130/N$4)</f>
        <v>1.2935032241016142</v>
      </c>
      <c r="AQ130" s="28">
        <f>AF130+AG130-AE130</f>
        <v>4.463068365449109</v>
      </c>
      <c r="AR130" s="28"/>
      <c r="AS130" s="28">
        <v>18.126215401360181</v>
      </c>
      <c r="AT130" s="28">
        <v>14.254622875075144</v>
      </c>
      <c r="AU130" s="28">
        <v>67.619161723564687</v>
      </c>
      <c r="AV130" s="28"/>
      <c r="AW130" s="28">
        <v>10.944794108476421</v>
      </c>
      <c r="AX130" s="28">
        <v>48.226064977935508</v>
      </c>
      <c r="AY130" s="28">
        <v>40.829140913588063</v>
      </c>
    </row>
    <row r="131" spans="1:51" ht="12" customHeight="1" x14ac:dyDescent="0.25">
      <c r="A131" s="20" t="s">
        <v>118</v>
      </c>
      <c r="E131" s="23">
        <v>73.009437575187405</v>
      </c>
      <c r="F131" s="23">
        <v>0.30297244116454647</v>
      </c>
      <c r="G131" s="23">
        <v>11.091648850395677</v>
      </c>
      <c r="H131" s="23"/>
      <c r="I131" s="23">
        <v>1.574080032179505</v>
      </c>
      <c r="J131" s="23">
        <v>7.1864705882352942E-2</v>
      </c>
      <c r="K131" s="23">
        <v>0.28080650777872984</v>
      </c>
      <c r="L131" s="23">
        <v>1.6247130017072529</v>
      </c>
      <c r="M131" s="23">
        <v>4.0513336573443413</v>
      </c>
      <c r="N131" s="23">
        <v>1.6058497141327257</v>
      </c>
      <c r="O131" s="23">
        <v>3.1529557192521249E-2</v>
      </c>
      <c r="P131" s="23">
        <v>1.474478933818838E-2</v>
      </c>
      <c r="Q131" s="23">
        <v>0.24945391389948585</v>
      </c>
      <c r="R131" s="23">
        <v>4.2099999999999999E-2</v>
      </c>
      <c r="S131" s="23"/>
      <c r="T131" s="23"/>
      <c r="U131" s="23">
        <f t="shared" si="59"/>
        <v>93.950534746202749</v>
      </c>
      <c r="Y131" s="28">
        <f t="shared" si="60"/>
        <v>77.964689189935655</v>
      </c>
      <c r="Z131" s="28">
        <f t="shared" si="60"/>
        <v>0.32353560023228684</v>
      </c>
      <c r="AA131" s="28">
        <f t="shared" si="60"/>
        <v>11.844454415012475</v>
      </c>
      <c r="AB131" s="28">
        <f>100*(H131/1.11+I131)/(SUM($E131:$G131)+$H131/1.11+$I131+SUM($J131:$O131))</f>
        <v>1.6809150233841397</v>
      </c>
      <c r="AC131" s="28">
        <f t="shared" si="61"/>
        <v>7.6742262972149825E-2</v>
      </c>
      <c r="AD131" s="28">
        <f t="shared" si="61"/>
        <v>0.29986523425733602</v>
      </c>
      <c r="AE131" s="28">
        <f t="shared" si="61"/>
        <v>1.7349845226585177</v>
      </c>
      <c r="AF131" s="28">
        <f t="shared" si="61"/>
        <v>4.3263032820146483</v>
      </c>
      <c r="AG131" s="28">
        <f t="shared" si="61"/>
        <v>1.714840957638806</v>
      </c>
      <c r="AH131" s="28">
        <f t="shared" si="61"/>
        <v>3.3669511893989E-2</v>
      </c>
      <c r="AI131" s="28">
        <f>SUM(Y131:AH131)</f>
        <v>100.00000000000001</v>
      </c>
      <c r="AJ131" s="27"/>
      <c r="AK131" s="28">
        <f>Y131</f>
        <v>77.964689189935655</v>
      </c>
      <c r="AL131" s="28">
        <f>AG131</f>
        <v>1.714840957638806</v>
      </c>
      <c r="AM131" s="28">
        <f>AG131+AF131</f>
        <v>6.0411442396534545</v>
      </c>
      <c r="AN131" s="28">
        <f>AB131/(AD131+AB131)</f>
        <v>0.84861256916282735</v>
      </c>
      <c r="AO131" s="28">
        <f>(G131/G$4)/(L131/L$4+M131/M$4+N131/N$4)</f>
        <v>0.97675475334710138</v>
      </c>
      <c r="AP131" s="28">
        <f>(G131/G$4)/(M131/M$4+N131/N$4)</f>
        <v>1.3201680613725457</v>
      </c>
      <c r="AQ131" s="28">
        <f>AF131+AG131-AE131</f>
        <v>4.3061597169949373</v>
      </c>
      <c r="AR131" s="28"/>
      <c r="AS131" s="28">
        <v>17.691334111074912</v>
      </c>
      <c r="AT131" s="28">
        <v>14.639649800197114</v>
      </c>
      <c r="AU131" s="28">
        <v>67.669016088727972</v>
      </c>
      <c r="AV131" s="28"/>
      <c r="AW131" s="28">
        <v>10.520817841345995</v>
      </c>
      <c r="AX131" s="28">
        <v>49.23725425752739</v>
      </c>
      <c r="AY131" s="28">
        <v>40.241927901126601</v>
      </c>
    </row>
    <row r="132" spans="1:51" ht="12" customHeight="1" x14ac:dyDescent="0.25">
      <c r="A132" s="20" t="s">
        <v>119</v>
      </c>
      <c r="E132" s="23">
        <v>73.035663769345035</v>
      </c>
      <c r="F132" s="23">
        <v>0.30229467536841109</v>
      </c>
      <c r="G132" s="23">
        <v>11.107556626152556</v>
      </c>
      <c r="H132" s="23"/>
      <c r="I132" s="23">
        <v>1.5817098070123652</v>
      </c>
      <c r="J132" s="23">
        <v>7.1093749999999997E-2</v>
      </c>
      <c r="K132" s="23">
        <v>0.27828501224344238</v>
      </c>
      <c r="L132" s="23">
        <v>1.6247821862940957</v>
      </c>
      <c r="M132" s="23">
        <v>4.054725325261745</v>
      </c>
      <c r="N132" s="23">
        <v>1.6020739161901787</v>
      </c>
      <c r="O132" s="23">
        <v>3.1195371134724991E-2</v>
      </c>
      <c r="P132" s="23">
        <v>1.4874504999694806E-2</v>
      </c>
      <c r="Q132" s="23">
        <v>0.24888186568548629</v>
      </c>
      <c r="R132" s="23">
        <v>4.1981249999999998E-2</v>
      </c>
      <c r="S132" s="23"/>
      <c r="T132" s="23"/>
      <c r="U132" s="23">
        <f t="shared" si="59"/>
        <v>93.995118059687755</v>
      </c>
      <c r="Y132" s="28">
        <f t="shared" si="60"/>
        <v>77.955114472013904</v>
      </c>
      <c r="Z132" s="28">
        <f t="shared" si="60"/>
        <v>0.32265628607206259</v>
      </c>
      <c r="AA132" s="28">
        <f t="shared" si="60"/>
        <v>11.855726416489912</v>
      </c>
      <c r="AB132" s="28">
        <f>100*(H132/1.11+I132)/(SUM($E132:$G132)+$H132/1.11+$I132+SUM($J132:$O132))</f>
        <v>1.6882487637349186</v>
      </c>
      <c r="AC132" s="28">
        <f t="shared" si="61"/>
        <v>7.5882399549313195E-2</v>
      </c>
      <c r="AD132" s="28">
        <f t="shared" si="61"/>
        <v>0.2970294081778273</v>
      </c>
      <c r="AE132" s="28">
        <f t="shared" si="61"/>
        <v>1.7342223618950356</v>
      </c>
      <c r="AF132" s="28">
        <f t="shared" si="61"/>
        <v>4.3278387649298384</v>
      </c>
      <c r="AG132" s="28">
        <f t="shared" si="61"/>
        <v>1.7099845347288061</v>
      </c>
      <c r="AH132" s="28">
        <f t="shared" si="61"/>
        <v>3.3296592408394741E-2</v>
      </c>
      <c r="AI132" s="28">
        <f>SUM(Y132:AH132)</f>
        <v>100</v>
      </c>
      <c r="AJ132" s="27"/>
      <c r="AK132" s="28">
        <f>Y132</f>
        <v>77.955114472013904</v>
      </c>
      <c r="AL132" s="28">
        <f>AG132</f>
        <v>1.7099845347288061</v>
      </c>
      <c r="AM132" s="28">
        <f>AG132+AF132</f>
        <v>6.0378232996586441</v>
      </c>
      <c r="AN132" s="28">
        <f>AB132/(AD132+AB132)</f>
        <v>0.85038398528723569</v>
      </c>
      <c r="AO132" s="28">
        <f>(G132/G$4)/(L132/L$4+M132/M$4+N132/N$4)</f>
        <v>0.97801631771720943</v>
      </c>
      <c r="AP132" s="28">
        <f>(G132/G$4)/(M132/M$4+N132/N$4)</f>
        <v>1.3218267732795117</v>
      </c>
      <c r="AQ132" s="28">
        <f>AF132+AG132-AE132</f>
        <v>4.3036009377636084</v>
      </c>
      <c r="AR132" s="28"/>
      <c r="AS132" s="28">
        <v>17.64625156478089</v>
      </c>
      <c r="AT132" s="28">
        <v>14.641455527975124</v>
      </c>
      <c r="AU132" s="28">
        <v>67.712292907243992</v>
      </c>
      <c r="AV132" s="28"/>
      <c r="AW132" s="28">
        <v>10.492789041569896</v>
      </c>
      <c r="AX132" s="28">
        <v>49.244223525182392</v>
      </c>
      <c r="AY132" s="28">
        <v>40.262987433247709</v>
      </c>
    </row>
    <row r="133" spans="1:51" ht="12" customHeight="1" x14ac:dyDescent="0.25">
      <c r="A133" s="20" t="s">
        <v>120</v>
      </c>
      <c r="E133" s="23">
        <v>73.669010765398752</v>
      </c>
      <c r="F133" s="23">
        <v>0.29958731190919863</v>
      </c>
      <c r="G133" s="23">
        <v>11.112636173114893</v>
      </c>
      <c r="H133" s="23"/>
      <c r="I133" s="23">
        <v>1.5641132199498167</v>
      </c>
      <c r="J133" s="23">
        <v>7.1860000000000007E-2</v>
      </c>
      <c r="K133" s="23">
        <v>0.27220670072400621</v>
      </c>
      <c r="L133" s="23">
        <v>1.6136619245026302</v>
      </c>
      <c r="M133" s="23">
        <v>3.9488220243149699</v>
      </c>
      <c r="N133" s="23">
        <v>1.6163610587749937</v>
      </c>
      <c r="O133" s="23">
        <v>3.0667255165943319E-2</v>
      </c>
      <c r="P133" s="23">
        <v>1.0282880011798038E-2</v>
      </c>
      <c r="Q133" s="23">
        <v>0.24064119958365429</v>
      </c>
      <c r="R133" s="23">
        <v>3.1304999999999993E-2</v>
      </c>
      <c r="S133" s="23"/>
      <c r="T133" s="23"/>
      <c r="U133" s="23">
        <f t="shared" si="59"/>
        <v>94.481155513450659</v>
      </c>
      <c r="Y133" s="28">
        <f t="shared" si="60"/>
        <v>78.205785940806663</v>
      </c>
      <c r="Z133" s="28">
        <f t="shared" si="60"/>
        <v>0.31803686437930212</v>
      </c>
      <c r="AA133" s="28">
        <f t="shared" si="60"/>
        <v>11.796988133318044</v>
      </c>
      <c r="AB133" s="28">
        <f>100*(H133/1.11+I133)/(SUM($E133:$G133)+$H133/1.11+$I133+SUM($J133:$O133))</f>
        <v>1.6604363543868081</v>
      </c>
      <c r="AC133" s="28">
        <f t="shared" si="61"/>
        <v>7.6285370460627069E-2</v>
      </c>
      <c r="AD133" s="28">
        <f t="shared" si="61"/>
        <v>0.28897006688833643</v>
      </c>
      <c r="AE133" s="28">
        <f t="shared" si="61"/>
        <v>1.7130364278999661</v>
      </c>
      <c r="AF133" s="28">
        <f t="shared" si="61"/>
        <v>4.1920032146945561</v>
      </c>
      <c r="AG133" s="28">
        <f t="shared" si="61"/>
        <v>1.7159017835622292</v>
      </c>
      <c r="AH133" s="28">
        <f t="shared" si="61"/>
        <v>3.255584360345902E-2</v>
      </c>
      <c r="AI133" s="28">
        <f>SUM(Y133:AH133)</f>
        <v>99.999999999999986</v>
      </c>
      <c r="AJ133" s="27"/>
      <c r="AK133" s="28">
        <f>Y133</f>
        <v>78.205785940806663</v>
      </c>
      <c r="AL133" s="28">
        <f>AG133</f>
        <v>1.7159017835622292</v>
      </c>
      <c r="AM133" s="28">
        <f>AG133+AF133</f>
        <v>5.9079049982567851</v>
      </c>
      <c r="AN133" s="28">
        <f>AB133/(AD133+AB133)</f>
        <v>0.8517650995017676</v>
      </c>
      <c r="AO133" s="28">
        <f>(G133/G$4)/(L133/L$4+M133/M$4+N133/N$4)</f>
        <v>0.99412677841526575</v>
      </c>
      <c r="AP133" s="28">
        <f>(G133/G$4)/(M133/M$4+N133/N$4)</f>
        <v>1.3478909068902925</v>
      </c>
      <c r="AQ133" s="28">
        <f>AF133+AG133-AE133</f>
        <v>4.1948685703568191</v>
      </c>
      <c r="AR133" s="28"/>
      <c r="AS133" s="28">
        <v>18.112908701876588</v>
      </c>
      <c r="AT133" s="28">
        <v>14.797747581744481</v>
      </c>
      <c r="AU133" s="28">
        <v>67.089343716378934</v>
      </c>
      <c r="AV133" s="28"/>
      <c r="AW133" s="28">
        <v>10.520237381398314</v>
      </c>
      <c r="AX133" s="28">
        <v>50.513308733400692</v>
      </c>
      <c r="AY133" s="28">
        <v>38.966453885200991</v>
      </c>
    </row>
    <row r="134" spans="1:51" ht="12" customHeight="1" x14ac:dyDescent="0.25">
      <c r="A134" s="20" t="s">
        <v>121</v>
      </c>
      <c r="E134" s="23">
        <v>73.176954381442144</v>
      </c>
      <c r="F134" s="23">
        <v>0.29505310425502418</v>
      </c>
      <c r="G134" s="23">
        <v>11.247831162295819</v>
      </c>
      <c r="H134" s="23"/>
      <c r="I134" s="23">
        <v>1.5959214070003378</v>
      </c>
      <c r="J134" s="23">
        <v>7.0893333333333336E-2</v>
      </c>
      <c r="K134" s="23">
        <v>0.2782801817658957</v>
      </c>
      <c r="L134" s="23">
        <v>1.6144261095300272</v>
      </c>
      <c r="M134" s="23">
        <v>4.0624054129515237</v>
      </c>
      <c r="N134" s="23">
        <v>1.6447422656297535</v>
      </c>
      <c r="O134" s="23">
        <v>2.5251557394729281E-2</v>
      </c>
      <c r="P134" s="23">
        <v>1.5018246272985985E-2</v>
      </c>
      <c r="Q134" s="23">
        <v>0.24734423292222438</v>
      </c>
      <c r="R134" s="23">
        <v>3.0619999999999998E-2</v>
      </c>
      <c r="S134" s="23"/>
      <c r="T134" s="23"/>
      <c r="U134" s="23">
        <f t="shared" si="59"/>
        <v>94.304741394793794</v>
      </c>
      <c r="Y134" s="28">
        <f t="shared" si="60"/>
        <v>77.838086666518606</v>
      </c>
      <c r="Z134" s="28">
        <f t="shared" si="60"/>
        <v>0.31384702047742297</v>
      </c>
      <c r="AA134" s="28">
        <f t="shared" si="60"/>
        <v>11.964281162310604</v>
      </c>
      <c r="AB134" s="28">
        <f>100*(H134/1.11+I134)/(SUM($E134:$G134)+$H134/1.11+$I134+SUM($J134:$O134))</f>
        <v>1.6975763727951483</v>
      </c>
      <c r="AC134" s="28">
        <f t="shared" si="61"/>
        <v>7.5409006438204834E-2</v>
      </c>
      <c r="AD134" s="28">
        <f t="shared" si="61"/>
        <v>0.29600571776954915</v>
      </c>
      <c r="AE134" s="28">
        <f t="shared" si="61"/>
        <v>1.7172597642592975</v>
      </c>
      <c r="AF134" s="28">
        <f t="shared" si="61"/>
        <v>4.3211673303534832</v>
      </c>
      <c r="AG134" s="28">
        <f t="shared" si="61"/>
        <v>1.7495069601945881</v>
      </c>
      <c r="AH134" s="28">
        <f t="shared" si="61"/>
        <v>2.6859998883117912E-2</v>
      </c>
      <c r="AI134" s="28">
        <f>SUM(Y134:AH134)</f>
        <v>100.00000000000003</v>
      </c>
      <c r="AJ134" s="27"/>
      <c r="AK134" s="39">
        <f>Y134</f>
        <v>77.838086666518606</v>
      </c>
      <c r="AL134" s="39">
        <f>AG134</f>
        <v>1.7495069601945881</v>
      </c>
      <c r="AM134" s="39">
        <f>AG134+AF134</f>
        <v>6.0706742905480713</v>
      </c>
      <c r="AN134" s="39">
        <f>AB134/(AD134+AB134)</f>
        <v>0.85152067769343609</v>
      </c>
      <c r="AO134" s="39">
        <f>(G134/G$4)/(L134/L$4+M134/M$4+N134/N$4)</f>
        <v>0.98689276586457297</v>
      </c>
      <c r="AP134" s="39">
        <f>(G134/G$4)/(M134/M$4+N134/N$4)</f>
        <v>1.329216376989325</v>
      </c>
      <c r="AQ134" s="39">
        <f>AF134+AG134-AE134</f>
        <v>4.3534145262887733</v>
      </c>
      <c r="AR134" s="39"/>
      <c r="AS134" s="39">
        <v>18.012716983867229</v>
      </c>
      <c r="AT134" s="39">
        <v>14.534356160637479</v>
      </c>
      <c r="AU134" s="39">
        <v>67.452926855495292</v>
      </c>
      <c r="AV134" s="39"/>
      <c r="AW134" s="39">
        <v>10.744821455081642</v>
      </c>
      <c r="AX134" s="39">
        <v>49.018624762715184</v>
      </c>
      <c r="AY134" s="39">
        <v>40.236553782203181</v>
      </c>
    </row>
    <row r="135" spans="1:51" ht="12" customHeight="1" x14ac:dyDescent="0.25">
      <c r="A135" s="20" t="s">
        <v>523</v>
      </c>
      <c r="E135" s="23">
        <v>77.8</v>
      </c>
      <c r="F135" s="23">
        <v>0.39</v>
      </c>
      <c r="G135" s="23">
        <v>11.574999999999999</v>
      </c>
      <c r="H135" s="23"/>
      <c r="I135" s="23">
        <v>1.7050000000000001</v>
      </c>
      <c r="J135" s="23"/>
      <c r="K135" s="23">
        <v>0.25</v>
      </c>
      <c r="L135" s="23">
        <v>1.6949999999999998</v>
      </c>
      <c r="M135" s="23">
        <v>4.0750000000000002</v>
      </c>
      <c r="N135" s="23">
        <v>1.63</v>
      </c>
      <c r="O135" s="23"/>
      <c r="P135" s="23"/>
      <c r="Q135" s="23">
        <v>0.27</v>
      </c>
      <c r="R135" s="23"/>
      <c r="S135" s="23"/>
      <c r="T135" s="23"/>
      <c r="U135" s="23">
        <f t="shared" si="59"/>
        <v>99.389999999999986</v>
      </c>
      <c r="Y135" s="28">
        <f t="shared" ref="Y135:Y149" si="62">100*E135/(SUM($E135:$G135)+$H135/1.11+$I135+SUM($J135:$O135))</f>
        <v>78.490718321226794</v>
      </c>
      <c r="Z135" s="28">
        <f t="shared" ref="Z135:Z149" si="63">100*F135/(SUM($E135:$G135)+$H135/1.11+$I135+SUM($J135:$O135))</f>
        <v>0.39346246973365617</v>
      </c>
      <c r="AA135" s="28">
        <f t="shared" ref="AA135:AA149" si="64">100*G135/(SUM($E135:$G135)+$H135/1.11+$I135+SUM($J135:$O135))</f>
        <v>11.67776432606941</v>
      </c>
      <c r="AB135" s="28">
        <f t="shared" ref="AB135:AB149" si="65">100*(H135/1.11+I135)/(SUM($E135:$G135)+$H135/1.11+$I135+SUM($J135:$O135))</f>
        <v>1.7201372074253429</v>
      </c>
      <c r="AC135" s="28">
        <f t="shared" ref="AC135:AC149" si="66">100*J135/(SUM($E135:$G135)+$H135/1.11+$I135+SUM($J135:$O135))</f>
        <v>0</v>
      </c>
      <c r="AD135" s="28">
        <f t="shared" ref="AD135:AD149" si="67">100*K135/(SUM($E135:$G135)+$H135/1.11+$I135+SUM($J135:$O135))</f>
        <v>0.2522195318805488</v>
      </c>
      <c r="AE135" s="28">
        <f t="shared" ref="AE135:AE149" si="68">100*L135/(SUM($E135:$G135)+$H135/1.11+$I135+SUM($J135:$O135))</f>
        <v>1.7100484261501208</v>
      </c>
      <c r="AF135" s="28">
        <f t="shared" ref="AF135:AF149" si="69">100*M135/(SUM($E135:$G135)+$H135/1.11+$I135+SUM($J135:$O135))</f>
        <v>4.1111783696529454</v>
      </c>
      <c r="AG135" s="28">
        <f t="shared" ref="AG135:AG149" si="70">100*N135/(SUM($E135:$G135)+$H135/1.11+$I135+SUM($J135:$O135))</f>
        <v>1.6444713478611783</v>
      </c>
      <c r="AH135" s="28">
        <f t="shared" ref="AH135:AH149" si="71">100*O135/(SUM($E135:$G135)+$H135/1.11+$I135+SUM($J135:$O135))</f>
        <v>0</v>
      </c>
      <c r="AI135" s="28">
        <f t="shared" ref="AI135:AI149" si="72">SUM(Y135:AH135)</f>
        <v>100.00000000000001</v>
      </c>
      <c r="AJ135" s="27"/>
      <c r="AK135" s="28">
        <f t="shared" ref="AK135:AK149" si="73">Y135</f>
        <v>78.490718321226794</v>
      </c>
      <c r="AL135" s="28">
        <f t="shared" ref="AL135:AL149" si="74">AG135</f>
        <v>1.6444713478611783</v>
      </c>
      <c r="AM135" s="28">
        <f t="shared" ref="AM135:AM149" si="75">AG135+AF135</f>
        <v>5.7556497175141237</v>
      </c>
      <c r="AN135" s="28">
        <f t="shared" ref="AN135:AN149" si="76">AB135/(AD135+AB135)</f>
        <v>0.87212276214833762</v>
      </c>
      <c r="AO135" s="28">
        <f t="shared" ref="AO135:AO149" si="77">(G135/G$4)/(L135/L$4+M135/M$4+N135/N$4)</f>
        <v>1.0022973995064468</v>
      </c>
      <c r="AP135" s="28">
        <f t="shared" ref="AP135:AP149" si="78">(G135/G$4)/(M135/M$4+N135/N$4)</f>
        <v>1.3671108685028115</v>
      </c>
      <c r="AQ135" s="28">
        <f t="shared" ref="AQ135:AQ149" si="79">AF135+AG135-AE135</f>
        <v>4.0456012913640027</v>
      </c>
      <c r="AR135" s="28"/>
      <c r="AS135" s="28">
        <v>17.658245601554352</v>
      </c>
      <c r="AT135" s="28">
        <v>15.411307360296092</v>
      </c>
      <c r="AU135" s="28">
        <v>66.930447038149552</v>
      </c>
      <c r="AV135" s="28"/>
      <c r="AW135" s="28">
        <v>10.072800788073993</v>
      </c>
      <c r="AX135" s="28">
        <v>51.748034934548777</v>
      </c>
      <c r="AY135" s="28">
        <v>38.179164277377232</v>
      </c>
    </row>
    <row r="136" spans="1:51" ht="12" customHeight="1" x14ac:dyDescent="0.25">
      <c r="A136" s="20" t="s">
        <v>524</v>
      </c>
      <c r="E136" s="23">
        <v>76.66</v>
      </c>
      <c r="F136" s="23">
        <v>0.33999999999999997</v>
      </c>
      <c r="G136" s="23">
        <v>11.53</v>
      </c>
      <c r="H136" s="23"/>
      <c r="I136" s="23">
        <v>1.73</v>
      </c>
      <c r="J136" s="23"/>
      <c r="K136" s="23">
        <v>0.31</v>
      </c>
      <c r="L136" s="23">
        <v>1.645</v>
      </c>
      <c r="M136" s="23">
        <v>3.9000000000000004</v>
      </c>
      <c r="N136" s="23">
        <v>1.6749999999999998</v>
      </c>
      <c r="O136" s="23"/>
      <c r="P136" s="23"/>
      <c r="Q136" s="23">
        <v>0.27500000000000002</v>
      </c>
      <c r="R136" s="23"/>
      <c r="S136" s="23"/>
      <c r="T136" s="23"/>
      <c r="U136" s="23">
        <f t="shared" si="59"/>
        <v>98.065000000000012</v>
      </c>
      <c r="Y136" s="28">
        <f t="shared" si="62"/>
        <v>78.392473668064213</v>
      </c>
      <c r="Z136" s="28">
        <f t="shared" si="63"/>
        <v>0.34768381225074135</v>
      </c>
      <c r="AA136" s="28">
        <f t="shared" si="64"/>
        <v>11.790571633091318</v>
      </c>
      <c r="AB136" s="28">
        <f t="shared" si="65"/>
        <v>1.7690970446875958</v>
      </c>
      <c r="AC136" s="28">
        <f t="shared" si="66"/>
        <v>0</v>
      </c>
      <c r="AD136" s="28">
        <f t="shared" si="67"/>
        <v>0.31700582881685241</v>
      </c>
      <c r="AE136" s="28">
        <f t="shared" si="68"/>
        <v>1.6821760916249104</v>
      </c>
      <c r="AF136" s="28">
        <f t="shared" si="69"/>
        <v>3.9881378464055635</v>
      </c>
      <c r="AG136" s="28">
        <f t="shared" si="70"/>
        <v>1.7128540750587991</v>
      </c>
      <c r="AH136" s="28">
        <f t="shared" si="71"/>
        <v>0</v>
      </c>
      <c r="AI136" s="28">
        <f t="shared" si="72"/>
        <v>99.999999999999986</v>
      </c>
      <c r="AJ136" s="27"/>
      <c r="AK136" s="28">
        <f t="shared" si="73"/>
        <v>78.392473668064213</v>
      </c>
      <c r="AL136" s="28">
        <f t="shared" si="74"/>
        <v>1.7128540750587991</v>
      </c>
      <c r="AM136" s="28">
        <f t="shared" si="75"/>
        <v>5.7009919214643627</v>
      </c>
      <c r="AN136" s="28">
        <f t="shared" si="76"/>
        <v>0.84803921568627449</v>
      </c>
      <c r="AO136" s="28">
        <f t="shared" si="77"/>
        <v>1.0277727769326832</v>
      </c>
      <c r="AP136" s="28">
        <f t="shared" si="78"/>
        <v>1.401375517025006</v>
      </c>
      <c r="AQ136" s="28">
        <f t="shared" si="79"/>
        <v>4.0188158298394523</v>
      </c>
      <c r="AR136" s="28"/>
      <c r="AS136" s="28">
        <v>18.676420008137768</v>
      </c>
      <c r="AT136" s="28">
        <v>15.394108879841919</v>
      </c>
      <c r="AU136" s="28">
        <v>65.929471112020309</v>
      </c>
      <c r="AV136" s="28"/>
      <c r="AW136" s="28">
        <v>10.537377800620442</v>
      </c>
      <c r="AX136" s="28">
        <v>52.26471462395871</v>
      </c>
      <c r="AY136" s="28">
        <v>37.197907575420857</v>
      </c>
    </row>
    <row r="137" spans="1:51" ht="12" customHeight="1" x14ac:dyDescent="0.25">
      <c r="A137" s="20" t="s">
        <v>525</v>
      </c>
      <c r="E137" s="23">
        <v>76.13333333333334</v>
      </c>
      <c r="F137" s="23">
        <v>0.31000000000000005</v>
      </c>
      <c r="G137" s="23">
        <v>11.476666666666667</v>
      </c>
      <c r="H137" s="23"/>
      <c r="I137" s="23">
        <v>1.6933333333333334</v>
      </c>
      <c r="J137" s="23">
        <v>4.3333333333333335E-2</v>
      </c>
      <c r="K137" s="23">
        <v>0.29333333333333339</v>
      </c>
      <c r="L137" s="23">
        <v>1.6333333333333335</v>
      </c>
      <c r="M137" s="23">
        <v>4.126666666666666</v>
      </c>
      <c r="N137" s="23">
        <v>1.6900000000000002</v>
      </c>
      <c r="O137" s="23"/>
      <c r="P137" s="23"/>
      <c r="Q137" s="23">
        <v>0.28000000000000003</v>
      </c>
      <c r="R137" s="23"/>
      <c r="S137" s="23"/>
      <c r="T137" s="23"/>
      <c r="U137" s="23">
        <f t="shared" si="59"/>
        <v>97.680000000000021</v>
      </c>
      <c r="Y137" s="28">
        <f t="shared" si="62"/>
        <v>78.165639972621491</v>
      </c>
      <c r="Z137" s="28">
        <f t="shared" si="63"/>
        <v>0.31827515400410683</v>
      </c>
      <c r="AA137" s="28">
        <f t="shared" si="64"/>
        <v>11.78302532511978</v>
      </c>
      <c r="AB137" s="28">
        <f t="shared" si="65"/>
        <v>1.7385352498288844</v>
      </c>
      <c r="AC137" s="28">
        <f t="shared" si="66"/>
        <v>4.4490075290896651E-2</v>
      </c>
      <c r="AD137" s="28">
        <f t="shared" si="67"/>
        <v>0.30116358658453118</v>
      </c>
      <c r="AE137" s="28">
        <f t="shared" si="68"/>
        <v>1.676933607118412</v>
      </c>
      <c r="AF137" s="28">
        <f t="shared" si="69"/>
        <v>4.2368240930869261</v>
      </c>
      <c r="AG137" s="28">
        <f t="shared" si="70"/>
        <v>1.7351129363449693</v>
      </c>
      <c r="AH137" s="28">
        <f t="shared" si="71"/>
        <v>0</v>
      </c>
      <c r="AI137" s="28">
        <f t="shared" si="72"/>
        <v>100.00000000000001</v>
      </c>
      <c r="AJ137" s="27"/>
      <c r="AK137" s="28">
        <f t="shared" si="73"/>
        <v>78.165639972621491</v>
      </c>
      <c r="AL137" s="28">
        <f t="shared" si="74"/>
        <v>1.7351129363449693</v>
      </c>
      <c r="AM137" s="28">
        <f t="shared" si="75"/>
        <v>5.9719370294318956</v>
      </c>
      <c r="AN137" s="28">
        <f t="shared" si="76"/>
        <v>0.85234899328859071</v>
      </c>
      <c r="AO137" s="28">
        <f t="shared" si="77"/>
        <v>0.99053986479765477</v>
      </c>
      <c r="AP137" s="28">
        <f t="shared" si="78"/>
        <v>1.3319123181334158</v>
      </c>
      <c r="AQ137" s="28">
        <f t="shared" si="79"/>
        <v>4.2950034223134832</v>
      </c>
      <c r="AR137" s="28"/>
      <c r="AS137" s="28">
        <v>18.13812184981839</v>
      </c>
      <c r="AT137" s="28">
        <v>14.712628423545981</v>
      </c>
      <c r="AU137" s="28">
        <v>67.149249726635645</v>
      </c>
      <c r="AV137" s="28"/>
      <c r="AW137" s="28">
        <v>10.637950868649343</v>
      </c>
      <c r="AX137" s="28">
        <v>49.979227394172433</v>
      </c>
      <c r="AY137" s="28">
        <v>39.382821737178233</v>
      </c>
    </row>
    <row r="138" spans="1:51" ht="12" customHeight="1" x14ac:dyDescent="0.25">
      <c r="A138" s="20" t="s">
        <v>526</v>
      </c>
      <c r="E138" s="23">
        <v>75.603333333333339</v>
      </c>
      <c r="F138" s="23">
        <v>0.33</v>
      </c>
      <c r="G138" s="23">
        <v>11.336666666666666</v>
      </c>
      <c r="H138" s="23"/>
      <c r="I138" s="23">
        <v>1.6866666666666665</v>
      </c>
      <c r="J138" s="23"/>
      <c r="K138" s="23">
        <v>0.27</v>
      </c>
      <c r="L138" s="23">
        <v>1.6500000000000001</v>
      </c>
      <c r="M138" s="23">
        <v>4.2366666666666672</v>
      </c>
      <c r="N138" s="23">
        <v>1.6633333333333333</v>
      </c>
      <c r="O138" s="23"/>
      <c r="P138" s="23"/>
      <c r="Q138" s="23">
        <v>0.25333333333333335</v>
      </c>
      <c r="R138" s="23"/>
      <c r="S138" s="23"/>
      <c r="T138" s="23"/>
      <c r="U138" s="23">
        <f t="shared" si="59"/>
        <v>97.03</v>
      </c>
      <c r="Y138" s="28">
        <f t="shared" si="62"/>
        <v>78.12144800743981</v>
      </c>
      <c r="Z138" s="28">
        <f t="shared" si="63"/>
        <v>0.34099128577825233</v>
      </c>
      <c r="AA138" s="28">
        <f t="shared" si="64"/>
        <v>11.714256191230666</v>
      </c>
      <c r="AB138" s="28">
        <f t="shared" si="65"/>
        <v>1.7428443495332895</v>
      </c>
      <c r="AC138" s="28">
        <f t="shared" si="66"/>
        <v>0</v>
      </c>
      <c r="AD138" s="28">
        <f t="shared" si="67"/>
        <v>0.27899287018220642</v>
      </c>
      <c r="AE138" s="28">
        <f t="shared" si="68"/>
        <v>1.7049564288912615</v>
      </c>
      <c r="AF138" s="28">
        <f t="shared" si="69"/>
        <v>4.3777770123652404</v>
      </c>
      <c r="AG138" s="28">
        <f t="shared" si="70"/>
        <v>1.7187338545792719</v>
      </c>
      <c r="AH138" s="28">
        <f t="shared" si="71"/>
        <v>0</v>
      </c>
      <c r="AI138" s="28">
        <f t="shared" si="72"/>
        <v>100</v>
      </c>
      <c r="AJ138" s="27"/>
      <c r="AK138" s="28">
        <f t="shared" si="73"/>
        <v>78.12144800743981</v>
      </c>
      <c r="AL138" s="28">
        <f t="shared" si="74"/>
        <v>1.7187338545792719</v>
      </c>
      <c r="AM138" s="28">
        <f t="shared" si="75"/>
        <v>6.0965108669445121</v>
      </c>
      <c r="AN138" s="28">
        <f t="shared" si="76"/>
        <v>0.86201022146507655</v>
      </c>
      <c r="AO138" s="28">
        <f t="shared" si="77"/>
        <v>0.96329463239421986</v>
      </c>
      <c r="AP138" s="28">
        <f t="shared" si="78"/>
        <v>1.2928492661007065</v>
      </c>
      <c r="AQ138" s="28">
        <f t="shared" si="79"/>
        <v>4.3915544380532507</v>
      </c>
      <c r="AR138" s="28"/>
      <c r="AS138" s="28">
        <v>17.561478371805102</v>
      </c>
      <c r="AT138" s="28">
        <v>14.620948837676982</v>
      </c>
      <c r="AU138" s="28">
        <v>67.817572790517914</v>
      </c>
      <c r="AV138" s="28"/>
      <c r="AW138" s="28">
        <v>10.508264970637759</v>
      </c>
      <c r="AX138" s="28">
        <v>48.911721806077736</v>
      </c>
      <c r="AY138" s="28">
        <v>40.580013223284496</v>
      </c>
    </row>
    <row r="139" spans="1:51" ht="12" customHeight="1" x14ac:dyDescent="0.25">
      <c r="A139" s="20" t="s">
        <v>527</v>
      </c>
      <c r="E139" s="23">
        <v>75.86333333333333</v>
      </c>
      <c r="F139" s="23">
        <v>0.31666666666666665</v>
      </c>
      <c r="G139" s="23">
        <v>11.493333333333334</v>
      </c>
      <c r="H139" s="23"/>
      <c r="I139" s="23">
        <v>1.72</v>
      </c>
      <c r="J139" s="23"/>
      <c r="K139" s="23">
        <v>0.27333333333333337</v>
      </c>
      <c r="L139" s="23">
        <v>1.64</v>
      </c>
      <c r="M139" s="23">
        <v>4.07</v>
      </c>
      <c r="N139" s="23">
        <v>1.6166666666666669</v>
      </c>
      <c r="O139" s="23"/>
      <c r="P139" s="23"/>
      <c r="Q139" s="23">
        <v>0.27666666666666667</v>
      </c>
      <c r="R139" s="23"/>
      <c r="S139" s="23"/>
      <c r="T139" s="23"/>
      <c r="U139" s="23">
        <f t="shared" si="59"/>
        <v>97.27</v>
      </c>
      <c r="Y139" s="28">
        <f t="shared" si="62"/>
        <v>78.214997594336381</v>
      </c>
      <c r="Z139" s="28">
        <f t="shared" si="63"/>
        <v>0.32648291978830163</v>
      </c>
      <c r="AA139" s="28">
        <f t="shared" si="64"/>
        <v>11.849611657158571</v>
      </c>
      <c r="AB139" s="28">
        <f t="shared" si="65"/>
        <v>1.773317753797512</v>
      </c>
      <c r="AC139" s="28">
        <f t="shared" si="66"/>
        <v>0</v>
      </c>
      <c r="AD139" s="28">
        <f t="shared" si="67"/>
        <v>0.28180630971200776</v>
      </c>
      <c r="AE139" s="28">
        <f t="shared" si="68"/>
        <v>1.6908378582720462</v>
      </c>
      <c r="AF139" s="28">
        <f t="shared" si="69"/>
        <v>4.1961646848580658</v>
      </c>
      <c r="AG139" s="28">
        <f t="shared" si="70"/>
        <v>1.666781222077119</v>
      </c>
      <c r="AH139" s="28">
        <f t="shared" si="71"/>
        <v>0</v>
      </c>
      <c r="AI139" s="28">
        <f t="shared" si="72"/>
        <v>100.00000000000001</v>
      </c>
      <c r="AJ139" s="27"/>
      <c r="AK139" s="28">
        <f t="shared" si="73"/>
        <v>78.214997594336381</v>
      </c>
      <c r="AL139" s="28">
        <f t="shared" si="74"/>
        <v>1.666781222077119</v>
      </c>
      <c r="AM139" s="28">
        <f t="shared" si="75"/>
        <v>5.8629459069351846</v>
      </c>
      <c r="AN139" s="28">
        <f t="shared" si="76"/>
        <v>0.8628762541806021</v>
      </c>
      <c r="AO139" s="28">
        <f t="shared" si="77"/>
        <v>1.005909146675251</v>
      </c>
      <c r="AP139" s="28">
        <f t="shared" si="78"/>
        <v>1.3611073981118722</v>
      </c>
      <c r="AQ139" s="28">
        <f t="shared" si="79"/>
        <v>4.1721080486631381</v>
      </c>
      <c r="AR139" s="28"/>
      <c r="AS139" s="28">
        <v>17.641995475723718</v>
      </c>
      <c r="AT139" s="28">
        <v>15.020379358638998</v>
      </c>
      <c r="AU139" s="28">
        <v>67.337625165637277</v>
      </c>
      <c r="AV139" s="28"/>
      <c r="AW139" s="28">
        <v>10.231609405601018</v>
      </c>
      <c r="AX139" s="28">
        <v>50.715422921686944</v>
      </c>
      <c r="AY139" s="28">
        <v>39.052967672712029</v>
      </c>
    </row>
    <row r="140" spans="1:51" ht="12" customHeight="1" x14ac:dyDescent="0.25">
      <c r="A140" s="20" t="s">
        <v>528</v>
      </c>
      <c r="E140" s="23">
        <v>75.73122701383241</v>
      </c>
      <c r="F140" s="23">
        <v>0.32938323840520756</v>
      </c>
      <c r="G140" s="23">
        <v>11.255423921887715</v>
      </c>
      <c r="H140" s="23"/>
      <c r="I140" s="23">
        <v>1.678745321399512</v>
      </c>
      <c r="J140" s="23">
        <v>2.4410089503661518E-2</v>
      </c>
      <c r="K140" s="23">
        <v>0.27673393002441016</v>
      </c>
      <c r="L140" s="23">
        <v>1.6508136696501221</v>
      </c>
      <c r="M140" s="23">
        <v>3.6642929210740443</v>
      </c>
      <c r="N140" s="23">
        <v>1.6767453213995118</v>
      </c>
      <c r="O140" s="23"/>
      <c r="P140" s="23"/>
      <c r="Q140" s="23">
        <v>0.26466558177379984</v>
      </c>
      <c r="R140" s="23"/>
      <c r="S140" s="23"/>
      <c r="T140" s="23"/>
      <c r="U140" s="23">
        <f t="shared" si="59"/>
        <v>96.552441008950396</v>
      </c>
      <c r="Y140" s="28">
        <f t="shared" si="62"/>
        <v>78.650926016157356</v>
      </c>
      <c r="Z140" s="28">
        <f t="shared" si="63"/>
        <v>0.34208209395628142</v>
      </c>
      <c r="AA140" s="28">
        <f t="shared" si="64"/>
        <v>11.689359185995844</v>
      </c>
      <c r="AB140" s="28">
        <f t="shared" si="65"/>
        <v>1.7434667214522614</v>
      </c>
      <c r="AC140" s="28">
        <f t="shared" si="66"/>
        <v>2.5351182323370955E-2</v>
      </c>
      <c r="AD140" s="28">
        <f t="shared" si="67"/>
        <v>0.28740297384241348</v>
      </c>
      <c r="AE140" s="28">
        <f t="shared" si="68"/>
        <v>1.7144582085590387</v>
      </c>
      <c r="AF140" s="28">
        <f t="shared" si="69"/>
        <v>3.8055640031328641</v>
      </c>
      <c r="AG140" s="28">
        <f t="shared" si="70"/>
        <v>1.7413896145805663</v>
      </c>
      <c r="AH140" s="28">
        <f t="shared" si="71"/>
        <v>0</v>
      </c>
      <c r="AI140" s="28">
        <f t="shared" si="72"/>
        <v>100</v>
      </c>
      <c r="AJ140" s="27"/>
      <c r="AK140" s="28">
        <f t="shared" si="73"/>
        <v>78.650926016157356</v>
      </c>
      <c r="AL140" s="28">
        <f t="shared" si="74"/>
        <v>1.7413896145805663</v>
      </c>
      <c r="AM140" s="28">
        <f t="shared" si="75"/>
        <v>5.5469536177134309</v>
      </c>
      <c r="AN140" s="28">
        <f t="shared" si="76"/>
        <v>0.85848280935586474</v>
      </c>
      <c r="AO140" s="28">
        <f t="shared" si="77"/>
        <v>1.0380163003810043</v>
      </c>
      <c r="AP140" s="28">
        <f t="shared" si="78"/>
        <v>1.4353052281783212</v>
      </c>
      <c r="AQ140" s="28">
        <f t="shared" si="79"/>
        <v>3.8324954091543919</v>
      </c>
      <c r="AR140" s="28"/>
      <c r="AS140" s="28">
        <v>19.456789013921703</v>
      </c>
      <c r="AT140" s="28">
        <v>16.077256981367711</v>
      </c>
      <c r="AU140" s="28">
        <v>64.465954004710596</v>
      </c>
      <c r="AV140" s="28"/>
      <c r="AW140" s="28">
        <v>10.724235184989137</v>
      </c>
      <c r="AX140" s="28">
        <v>53.743280411929952</v>
      </c>
      <c r="AY140" s="28">
        <v>35.5324844030809</v>
      </c>
    </row>
    <row r="141" spans="1:51" ht="12" customHeight="1" x14ac:dyDescent="0.25">
      <c r="A141" s="20" t="s">
        <v>529</v>
      </c>
      <c r="E141" s="23">
        <v>75.703333333333333</v>
      </c>
      <c r="F141" s="23">
        <v>0.33</v>
      </c>
      <c r="G141" s="23">
        <v>11.21</v>
      </c>
      <c r="H141" s="23"/>
      <c r="I141" s="23">
        <v>1.6866666666666665</v>
      </c>
      <c r="J141" s="23"/>
      <c r="K141" s="23">
        <v>0.27333333333333337</v>
      </c>
      <c r="L141" s="23">
        <v>1.6266666666666667</v>
      </c>
      <c r="M141" s="23">
        <v>4.0233333333333334</v>
      </c>
      <c r="N141" s="23">
        <v>1.6499999999999997</v>
      </c>
      <c r="O141" s="23"/>
      <c r="P141" s="23"/>
      <c r="Q141" s="23">
        <v>0.25666666666666665</v>
      </c>
      <c r="R141" s="23"/>
      <c r="S141" s="23"/>
      <c r="T141" s="23"/>
      <c r="U141" s="23">
        <f t="shared" si="59"/>
        <v>96.759999999999991</v>
      </c>
      <c r="Y141" s="28">
        <f t="shared" si="62"/>
        <v>78.44634036820834</v>
      </c>
      <c r="Z141" s="28">
        <f t="shared" si="63"/>
        <v>0.34195709992746359</v>
      </c>
      <c r="AA141" s="28">
        <f t="shared" si="64"/>
        <v>11.616179061172325</v>
      </c>
      <c r="AB141" s="28">
        <f t="shared" si="65"/>
        <v>1.7477807329625916</v>
      </c>
      <c r="AC141" s="28">
        <f t="shared" si="66"/>
        <v>0</v>
      </c>
      <c r="AD141" s="28">
        <f t="shared" si="67"/>
        <v>0.28323719387931329</v>
      </c>
      <c r="AE141" s="28">
        <f t="shared" si="68"/>
        <v>1.685606714793962</v>
      </c>
      <c r="AF141" s="28">
        <f t="shared" si="69"/>
        <v>4.1691133294186731</v>
      </c>
      <c r="AG141" s="28">
        <f t="shared" si="70"/>
        <v>1.7097854996373176</v>
      </c>
      <c r="AH141" s="28">
        <f t="shared" si="71"/>
        <v>0</v>
      </c>
      <c r="AI141" s="28">
        <f t="shared" si="72"/>
        <v>100.00000000000001</v>
      </c>
      <c r="AJ141" s="27"/>
      <c r="AK141" s="28">
        <f t="shared" si="73"/>
        <v>78.44634036820834</v>
      </c>
      <c r="AL141" s="28">
        <f t="shared" si="74"/>
        <v>1.7097854996373176</v>
      </c>
      <c r="AM141" s="28">
        <f t="shared" si="75"/>
        <v>5.8788988290559905</v>
      </c>
      <c r="AN141" s="28">
        <f t="shared" si="76"/>
        <v>0.8605442176870749</v>
      </c>
      <c r="AO141" s="28">
        <f t="shared" si="77"/>
        <v>0.98671779737097265</v>
      </c>
      <c r="AP141" s="28">
        <f t="shared" si="78"/>
        <v>1.3339795037456736</v>
      </c>
      <c r="AQ141" s="28">
        <f t="shared" si="79"/>
        <v>4.1932921142620287</v>
      </c>
      <c r="AR141" s="28"/>
      <c r="AS141" s="28">
        <v>18.101770321623874</v>
      </c>
      <c r="AT141" s="28">
        <v>14.977712990503797</v>
      </c>
      <c r="AU141" s="28">
        <v>66.920516687872336</v>
      </c>
      <c r="AV141" s="28"/>
      <c r="AW141" s="28">
        <v>10.46090584045408</v>
      </c>
      <c r="AX141" s="28">
        <v>50.866123978827787</v>
      </c>
      <c r="AY141" s="28">
        <v>38.672970180718124</v>
      </c>
    </row>
    <row r="142" spans="1:51" ht="12" customHeight="1" x14ac:dyDescent="0.25">
      <c r="A142" s="20" t="s">
        <v>530</v>
      </c>
      <c r="E142" s="23">
        <v>75.49666666666667</v>
      </c>
      <c r="F142" s="23">
        <v>0.31666666666666665</v>
      </c>
      <c r="G142" s="23">
        <v>11.246666666666668</v>
      </c>
      <c r="H142" s="23"/>
      <c r="I142" s="23">
        <v>1.7133333333333332</v>
      </c>
      <c r="J142" s="23"/>
      <c r="K142" s="23">
        <v>0.26666666666666666</v>
      </c>
      <c r="L142" s="23">
        <v>1.6533333333333333</v>
      </c>
      <c r="M142" s="23">
        <v>3.7899999999999996</v>
      </c>
      <c r="N142" s="23">
        <v>1.6900000000000002</v>
      </c>
      <c r="O142" s="23"/>
      <c r="P142" s="23"/>
      <c r="Q142" s="23">
        <v>0.26</v>
      </c>
      <c r="R142" s="23"/>
      <c r="S142" s="23"/>
      <c r="T142" s="23"/>
      <c r="U142" s="23">
        <f t="shared" si="59"/>
        <v>96.433333333333351</v>
      </c>
      <c r="Y142" s="28">
        <f t="shared" si="62"/>
        <v>78.500623873561622</v>
      </c>
      <c r="Z142" s="28">
        <f t="shared" si="63"/>
        <v>0.32926660196866764</v>
      </c>
      <c r="AA142" s="28">
        <f t="shared" si="64"/>
        <v>11.694163316234576</v>
      </c>
      <c r="AB142" s="28">
        <f t="shared" si="65"/>
        <v>1.7815056148620543</v>
      </c>
      <c r="AC142" s="28">
        <f t="shared" si="66"/>
        <v>0</v>
      </c>
      <c r="AD142" s="28">
        <f t="shared" si="67"/>
        <v>0.27727713849993063</v>
      </c>
      <c r="AE142" s="28">
        <f t="shared" si="68"/>
        <v>1.7191182586995701</v>
      </c>
      <c r="AF142" s="28">
        <f t="shared" si="69"/>
        <v>3.9408013309302636</v>
      </c>
      <c r="AG142" s="28">
        <f t="shared" si="70"/>
        <v>1.7572438652433107</v>
      </c>
      <c r="AH142" s="28">
        <f t="shared" si="71"/>
        <v>0</v>
      </c>
      <c r="AI142" s="28">
        <f t="shared" si="72"/>
        <v>100</v>
      </c>
      <c r="AJ142" s="27"/>
      <c r="AK142" s="28">
        <f t="shared" si="73"/>
        <v>78.500623873561622</v>
      </c>
      <c r="AL142" s="28">
        <f t="shared" si="74"/>
        <v>1.7572438652433107</v>
      </c>
      <c r="AM142" s="28">
        <f t="shared" si="75"/>
        <v>5.6980451961735739</v>
      </c>
      <c r="AN142" s="28">
        <f t="shared" si="76"/>
        <v>0.86531986531986527</v>
      </c>
      <c r="AO142" s="28">
        <f t="shared" si="77"/>
        <v>1.0160605947361514</v>
      </c>
      <c r="AP142" s="28">
        <f t="shared" si="78"/>
        <v>1.3948592344300004</v>
      </c>
      <c r="AQ142" s="28">
        <f t="shared" si="79"/>
        <v>3.9789269374740037</v>
      </c>
      <c r="AR142" s="28"/>
      <c r="AS142" s="28">
        <v>19.152858679795134</v>
      </c>
      <c r="AT142" s="28">
        <v>15.725959479550021</v>
      </c>
      <c r="AU142" s="28">
        <v>65.121181840654828</v>
      </c>
      <c r="AV142" s="28"/>
      <c r="AW142" s="28">
        <v>10.806623499121807</v>
      </c>
      <c r="AX142" s="28">
        <v>52.450031513312503</v>
      </c>
      <c r="AY142" s="28">
        <v>36.743344987565699</v>
      </c>
    </row>
    <row r="143" spans="1:51" ht="12" customHeight="1" x14ac:dyDescent="0.25">
      <c r="A143" s="20" t="s">
        <v>531</v>
      </c>
      <c r="E143" s="23">
        <v>75.17</v>
      </c>
      <c r="F143" s="23">
        <v>0.32</v>
      </c>
      <c r="G143" s="23">
        <v>11.296666666666667</v>
      </c>
      <c r="H143" s="23"/>
      <c r="I143" s="23">
        <v>1.68</v>
      </c>
      <c r="J143" s="23"/>
      <c r="K143" s="23">
        <v>0.25333333333333335</v>
      </c>
      <c r="L143" s="23">
        <v>1.6433333333333333</v>
      </c>
      <c r="M143" s="23">
        <v>4.080000000000001</v>
      </c>
      <c r="N143" s="23">
        <v>1.6533333333333333</v>
      </c>
      <c r="O143" s="23"/>
      <c r="P143" s="23"/>
      <c r="Q143" s="23">
        <v>0.28000000000000003</v>
      </c>
      <c r="R143" s="23"/>
      <c r="S143" s="23"/>
      <c r="T143" s="23"/>
      <c r="U143" s="23">
        <f t="shared" si="59"/>
        <v>96.376666666666665</v>
      </c>
      <c r="Y143" s="28">
        <f t="shared" si="62"/>
        <v>78.223316799056505</v>
      </c>
      <c r="Z143" s="28">
        <f t="shared" si="63"/>
        <v>0.33299802282423951</v>
      </c>
      <c r="AA143" s="28">
        <f t="shared" si="64"/>
        <v>11.755523951576539</v>
      </c>
      <c r="AB143" s="28">
        <f t="shared" si="65"/>
        <v>1.7482396198272574</v>
      </c>
      <c r="AC143" s="28">
        <f t="shared" si="66"/>
        <v>0</v>
      </c>
      <c r="AD143" s="28">
        <f t="shared" si="67"/>
        <v>0.26362343473585631</v>
      </c>
      <c r="AE143" s="28">
        <f t="shared" si="68"/>
        <v>1.7100835963786467</v>
      </c>
      <c r="AF143" s="28">
        <f t="shared" si="69"/>
        <v>4.2457247910090548</v>
      </c>
      <c r="AG143" s="28">
        <f t="shared" si="70"/>
        <v>1.720489784591904</v>
      </c>
      <c r="AH143" s="28">
        <f t="shared" si="71"/>
        <v>0</v>
      </c>
      <c r="AI143" s="28">
        <f t="shared" si="72"/>
        <v>100.00000000000001</v>
      </c>
      <c r="AJ143" s="27"/>
      <c r="AK143" s="28">
        <f t="shared" si="73"/>
        <v>78.223316799056505</v>
      </c>
      <c r="AL143" s="28">
        <f t="shared" si="74"/>
        <v>1.720489784591904</v>
      </c>
      <c r="AM143" s="28">
        <f t="shared" si="75"/>
        <v>5.9662145756009588</v>
      </c>
      <c r="AN143" s="28">
        <f t="shared" si="76"/>
        <v>0.86896551724137938</v>
      </c>
      <c r="AO143" s="28">
        <f t="shared" si="77"/>
        <v>0.98334392085196698</v>
      </c>
      <c r="AP143" s="28">
        <f t="shared" si="78"/>
        <v>1.3289821349223758</v>
      </c>
      <c r="AQ143" s="28">
        <f t="shared" si="79"/>
        <v>4.2561309792223119</v>
      </c>
      <c r="AR143" s="28"/>
      <c r="AS143" s="28">
        <v>17.935210402162078</v>
      </c>
      <c r="AT143" s="28">
        <v>14.961720918364689</v>
      </c>
      <c r="AU143" s="28">
        <v>67.103068679473239</v>
      </c>
      <c r="AV143" s="28"/>
      <c r="AW143" s="28">
        <v>10.537913632715936</v>
      </c>
      <c r="AX143" s="28">
        <v>50.035376204505525</v>
      </c>
      <c r="AY143" s="28">
        <v>39.426710162778534</v>
      </c>
    </row>
    <row r="144" spans="1:51" ht="12" customHeight="1" x14ac:dyDescent="0.25">
      <c r="A144" s="20" t="s">
        <v>532</v>
      </c>
      <c r="E144" s="23">
        <v>74.823333333333338</v>
      </c>
      <c r="F144" s="23">
        <v>0.34</v>
      </c>
      <c r="G144" s="23">
        <v>11.143333333333333</v>
      </c>
      <c r="H144" s="23"/>
      <c r="I144" s="23">
        <v>1.6600000000000001</v>
      </c>
      <c r="J144" s="23"/>
      <c r="K144" s="23">
        <v>0.26666666666666666</v>
      </c>
      <c r="L144" s="23">
        <v>1.67</v>
      </c>
      <c r="M144" s="23">
        <v>3.9466666666666668</v>
      </c>
      <c r="N144" s="23">
        <v>1.72</v>
      </c>
      <c r="O144" s="23"/>
      <c r="P144" s="23"/>
      <c r="Q144" s="23">
        <v>0.26666666666666666</v>
      </c>
      <c r="R144" s="23"/>
      <c r="S144" s="23"/>
      <c r="T144" s="23"/>
      <c r="U144" s="23">
        <f t="shared" si="59"/>
        <v>95.836666666666673</v>
      </c>
      <c r="Y144" s="28">
        <f t="shared" si="62"/>
        <v>78.291653587248433</v>
      </c>
      <c r="Z144" s="28">
        <f t="shared" si="63"/>
        <v>0.35576017578738095</v>
      </c>
      <c r="AA144" s="28">
        <f t="shared" si="64"/>
        <v>11.659865369188378</v>
      </c>
      <c r="AB144" s="28">
        <f t="shared" si="65"/>
        <v>1.7369467406089776</v>
      </c>
      <c r="AC144" s="28">
        <f t="shared" si="66"/>
        <v>0</v>
      </c>
      <c r="AD144" s="28">
        <f t="shared" si="67"/>
        <v>0.27902758885284784</v>
      </c>
      <c r="AE144" s="28">
        <f t="shared" si="68"/>
        <v>1.7474102751909593</v>
      </c>
      <c r="AF144" s="28">
        <f t="shared" si="69"/>
        <v>4.1296083150221481</v>
      </c>
      <c r="AG144" s="28">
        <f t="shared" si="70"/>
        <v>1.7997279481008683</v>
      </c>
      <c r="AH144" s="28">
        <f t="shared" si="71"/>
        <v>0</v>
      </c>
      <c r="AI144" s="28">
        <f t="shared" si="72"/>
        <v>99.999999999999986</v>
      </c>
      <c r="AJ144" s="27"/>
      <c r="AK144" s="28">
        <f t="shared" si="73"/>
        <v>78.291653587248433</v>
      </c>
      <c r="AL144" s="28">
        <f t="shared" si="74"/>
        <v>1.7997279481008683</v>
      </c>
      <c r="AM144" s="28">
        <f t="shared" si="75"/>
        <v>5.929336263123016</v>
      </c>
      <c r="AN144" s="28">
        <f t="shared" si="76"/>
        <v>0.86159169550173009</v>
      </c>
      <c r="AO144" s="28">
        <f t="shared" si="77"/>
        <v>0.97839946607132722</v>
      </c>
      <c r="AP144" s="28">
        <f t="shared" si="78"/>
        <v>1.3340366238540864</v>
      </c>
      <c r="AQ144" s="28">
        <f t="shared" si="79"/>
        <v>4.1819259879320567</v>
      </c>
      <c r="AR144" s="28"/>
      <c r="AS144" s="28">
        <v>18.890173620066211</v>
      </c>
      <c r="AT144" s="28">
        <v>15.39337341610254</v>
      </c>
      <c r="AU144" s="28">
        <v>65.716452963831259</v>
      </c>
      <c r="AV144" s="28"/>
      <c r="AW144" s="28">
        <v>11.040705520724366</v>
      </c>
      <c r="AX144" s="28">
        <v>50.550118384172499</v>
      </c>
      <c r="AY144" s="28">
        <v>38.409176095103128</v>
      </c>
    </row>
    <row r="145" spans="1:51" ht="12" customHeight="1" x14ac:dyDescent="0.25">
      <c r="A145" s="20" t="s">
        <v>533</v>
      </c>
      <c r="E145" s="23">
        <v>76.203333333333333</v>
      </c>
      <c r="F145" s="23">
        <v>0.35000000000000003</v>
      </c>
      <c r="G145" s="23">
        <v>11.186666666666667</v>
      </c>
      <c r="H145" s="23"/>
      <c r="I145" s="23">
        <v>1.71</v>
      </c>
      <c r="J145" s="23"/>
      <c r="K145" s="23">
        <v>0.27</v>
      </c>
      <c r="L145" s="23">
        <v>1.6433333333333333</v>
      </c>
      <c r="M145" s="23">
        <v>3.9966666666666666</v>
      </c>
      <c r="N145" s="23">
        <v>1.7133333333333332</v>
      </c>
      <c r="O145" s="23"/>
      <c r="P145" s="23"/>
      <c r="Q145" s="23">
        <v>0.27</v>
      </c>
      <c r="R145" s="23"/>
      <c r="S145" s="23"/>
      <c r="T145" s="23"/>
      <c r="U145" s="23">
        <f t="shared" si="59"/>
        <v>97.34333333333332</v>
      </c>
      <c r="Y145" s="28">
        <f t="shared" si="62"/>
        <v>78.50078978092165</v>
      </c>
      <c r="Z145" s="28">
        <f t="shared" si="63"/>
        <v>0.3605521598791292</v>
      </c>
      <c r="AA145" s="28">
        <f t="shared" si="64"/>
        <v>11.523933795755788</v>
      </c>
      <c r="AB145" s="28">
        <f t="shared" si="65"/>
        <v>1.7615548382666026</v>
      </c>
      <c r="AC145" s="28">
        <f t="shared" si="66"/>
        <v>0</v>
      </c>
      <c r="AD145" s="28">
        <f t="shared" si="67"/>
        <v>0.27814023762104256</v>
      </c>
      <c r="AE145" s="28">
        <f t="shared" si="68"/>
        <v>1.692878236384864</v>
      </c>
      <c r="AF145" s="28">
        <f t="shared" si="69"/>
        <v>4.1171622828102468</v>
      </c>
      <c r="AG145" s="28">
        <f t="shared" si="70"/>
        <v>1.7649886683606895</v>
      </c>
      <c r="AH145" s="28">
        <f t="shared" si="71"/>
        <v>0</v>
      </c>
      <c r="AI145" s="28">
        <f t="shared" si="72"/>
        <v>100</v>
      </c>
      <c r="AJ145" s="27"/>
      <c r="AK145" s="28">
        <f t="shared" si="73"/>
        <v>78.50078978092165</v>
      </c>
      <c r="AL145" s="28">
        <f t="shared" si="74"/>
        <v>1.7649886683606895</v>
      </c>
      <c r="AM145" s="28">
        <f t="shared" si="75"/>
        <v>5.882150951170936</v>
      </c>
      <c r="AN145" s="28">
        <f t="shared" si="76"/>
        <v>0.86363636363636365</v>
      </c>
      <c r="AO145" s="28">
        <f t="shared" si="77"/>
        <v>0.97992072422890963</v>
      </c>
      <c r="AP145" s="28">
        <f t="shared" si="78"/>
        <v>1.3273031642206945</v>
      </c>
      <c r="AQ145" s="28">
        <f t="shared" si="79"/>
        <v>4.189272714786072</v>
      </c>
      <c r="AR145" s="28"/>
      <c r="AS145" s="28">
        <v>18.720817695132126</v>
      </c>
      <c r="AT145" s="28">
        <v>15.070180197814986</v>
      </c>
      <c r="AU145" s="28">
        <v>66.209002107052882</v>
      </c>
      <c r="AV145" s="28"/>
      <c r="AW145" s="28">
        <v>10.796207813614611</v>
      </c>
      <c r="AX145" s="28">
        <v>51.021371016520696</v>
      </c>
      <c r="AY145" s="28">
        <v>38.182421169864696</v>
      </c>
    </row>
    <row r="146" spans="1:51" ht="12" customHeight="1" x14ac:dyDescent="0.25">
      <c r="A146" s="20" t="s">
        <v>534</v>
      </c>
      <c r="E146" s="23">
        <v>76.289999999999992</v>
      </c>
      <c r="F146" s="23">
        <v>0.34333333333333332</v>
      </c>
      <c r="G146" s="23">
        <v>11.186666666666667</v>
      </c>
      <c r="H146" s="23"/>
      <c r="I146" s="23">
        <v>1.6733333333333331</v>
      </c>
      <c r="J146" s="23">
        <v>6.6666666666666666E-2</v>
      </c>
      <c r="K146" s="23">
        <v>0.26333333333333336</v>
      </c>
      <c r="L146" s="23">
        <v>1.6266666666666667</v>
      </c>
      <c r="M146" s="23">
        <v>3.5366666666666666</v>
      </c>
      <c r="N146" s="23">
        <v>1.7066666666666668</v>
      </c>
      <c r="O146" s="23"/>
      <c r="P146" s="23"/>
      <c r="Q146" s="23">
        <v>0.25666666666666665</v>
      </c>
      <c r="R146" s="23"/>
      <c r="S146" s="23"/>
      <c r="T146" s="23"/>
      <c r="U146" s="23">
        <f t="shared" si="59"/>
        <v>96.949999999999974</v>
      </c>
      <c r="Y146" s="28">
        <f t="shared" si="62"/>
        <v>78.898924434638715</v>
      </c>
      <c r="Z146" s="28">
        <f t="shared" si="63"/>
        <v>0.35507446221731942</v>
      </c>
      <c r="AA146" s="28">
        <f t="shared" si="64"/>
        <v>11.569222283507999</v>
      </c>
      <c r="AB146" s="28">
        <f t="shared" si="65"/>
        <v>1.7305570876999448</v>
      </c>
      <c r="AC146" s="28">
        <f t="shared" si="66"/>
        <v>6.89464975179261E-2</v>
      </c>
      <c r="AD146" s="28">
        <f t="shared" si="67"/>
        <v>0.27233866519580807</v>
      </c>
      <c r="AE146" s="28">
        <f t="shared" si="68"/>
        <v>1.6822945394373965</v>
      </c>
      <c r="AF146" s="28">
        <f t="shared" si="69"/>
        <v>3.6576116933259795</v>
      </c>
      <c r="AG146" s="28">
        <f t="shared" si="70"/>
        <v>1.7650303364589082</v>
      </c>
      <c r="AH146" s="28">
        <f t="shared" si="71"/>
        <v>0</v>
      </c>
      <c r="AI146" s="28">
        <f t="shared" si="72"/>
        <v>99.999999999999986</v>
      </c>
      <c r="AJ146" s="27"/>
      <c r="AK146" s="28">
        <f t="shared" si="73"/>
        <v>78.898924434638715</v>
      </c>
      <c r="AL146" s="28">
        <f t="shared" si="74"/>
        <v>1.7650303364589082</v>
      </c>
      <c r="AM146" s="28">
        <f t="shared" si="75"/>
        <v>5.4226420297848872</v>
      </c>
      <c r="AN146" s="28">
        <f t="shared" si="76"/>
        <v>0.86402753872633387</v>
      </c>
      <c r="AO146" s="28">
        <f t="shared" si="77"/>
        <v>1.0531826940333353</v>
      </c>
      <c r="AP146" s="28">
        <f t="shared" si="78"/>
        <v>1.4595806345301887</v>
      </c>
      <c r="AQ146" s="28">
        <f t="shared" si="79"/>
        <v>3.7403474903474905</v>
      </c>
      <c r="AR146" s="28"/>
      <c r="AS146" s="28">
        <v>20.235679810581914</v>
      </c>
      <c r="AT146" s="28">
        <v>16.187414625261816</v>
      </c>
      <c r="AU146" s="28">
        <v>63.57690556415627</v>
      </c>
      <c r="AV146" s="28"/>
      <c r="AW146" s="28">
        <v>10.86104908813579</v>
      </c>
      <c r="AX146" s="28">
        <v>55.015467111582737</v>
      </c>
      <c r="AY146" s="28">
        <v>34.12348380028147</v>
      </c>
    </row>
    <row r="147" spans="1:51" ht="12" customHeight="1" x14ac:dyDescent="0.25">
      <c r="A147" s="20" t="s">
        <v>535</v>
      </c>
      <c r="E147" s="23">
        <v>76.288333333333327</v>
      </c>
      <c r="F147" s="23">
        <v>0.3116666666666667</v>
      </c>
      <c r="G147" s="23">
        <v>11.248333333333333</v>
      </c>
      <c r="H147" s="23"/>
      <c r="I147" s="23">
        <v>1.7233333333333329</v>
      </c>
      <c r="J147" s="23"/>
      <c r="K147" s="23">
        <v>0.26166666666666666</v>
      </c>
      <c r="L147" s="23">
        <v>1.6733333333333331</v>
      </c>
      <c r="M147" s="23">
        <v>3.9899999999999998</v>
      </c>
      <c r="N147" s="23">
        <v>1.7350000000000001</v>
      </c>
      <c r="O147" s="23"/>
      <c r="P147" s="23"/>
      <c r="Q147" s="23">
        <v>0.26666666666666666</v>
      </c>
      <c r="R147" s="23"/>
      <c r="S147" s="23"/>
      <c r="T147" s="23"/>
      <c r="U147" s="23">
        <f t="shared" si="59"/>
        <v>97.498333333333321</v>
      </c>
      <c r="Y147" s="28">
        <f t="shared" si="62"/>
        <v>78.460378134695489</v>
      </c>
      <c r="Z147" s="28">
        <f t="shared" si="63"/>
        <v>0.32054029037179255</v>
      </c>
      <c r="AA147" s="28">
        <f t="shared" si="64"/>
        <v>11.568590479781964</v>
      </c>
      <c r="AB147" s="28">
        <f t="shared" si="65"/>
        <v>1.7723992526440286</v>
      </c>
      <c r="AC147" s="28">
        <f t="shared" si="66"/>
        <v>0</v>
      </c>
      <c r="AD147" s="28">
        <f t="shared" si="67"/>
        <v>0.26911671437631773</v>
      </c>
      <c r="AE147" s="28">
        <f t="shared" si="68"/>
        <v>1.7209756766485542</v>
      </c>
      <c r="AF147" s="28">
        <f t="shared" si="69"/>
        <v>4.1036013644388838</v>
      </c>
      <c r="AG147" s="28">
        <f t="shared" si="70"/>
        <v>1.7843980870429732</v>
      </c>
      <c r="AH147" s="28">
        <f t="shared" si="71"/>
        <v>0</v>
      </c>
      <c r="AI147" s="28">
        <f t="shared" si="72"/>
        <v>100.00000000000001</v>
      </c>
      <c r="AJ147" s="27"/>
      <c r="AK147" s="28">
        <f t="shared" si="73"/>
        <v>78.460378134695489</v>
      </c>
      <c r="AL147" s="28">
        <f t="shared" si="74"/>
        <v>1.7843980870429732</v>
      </c>
      <c r="AM147" s="28">
        <f t="shared" si="75"/>
        <v>5.887999451481857</v>
      </c>
      <c r="AN147" s="28">
        <f t="shared" si="76"/>
        <v>0.86817800167926107</v>
      </c>
      <c r="AO147" s="28">
        <f t="shared" si="77"/>
        <v>0.97957087900389272</v>
      </c>
      <c r="AP147" s="28">
        <f t="shared" si="78"/>
        <v>1.3326456192749301</v>
      </c>
      <c r="AQ147" s="28">
        <f t="shared" si="79"/>
        <v>4.1670237748333028</v>
      </c>
      <c r="AR147" s="28"/>
      <c r="AS147" s="28">
        <v>18.881765063088416</v>
      </c>
      <c r="AT147" s="28">
        <v>15.283942805630167</v>
      </c>
      <c r="AU147" s="28">
        <v>65.834292131281416</v>
      </c>
      <c r="AV147" s="28"/>
      <c r="AW147" s="28">
        <v>10.931641785373593</v>
      </c>
      <c r="AX147" s="28">
        <v>50.953441713536698</v>
      </c>
      <c r="AY147" s="28">
        <v>38.114916501089716</v>
      </c>
    </row>
    <row r="148" spans="1:51" ht="12" customHeight="1" x14ac:dyDescent="0.25">
      <c r="A148" s="20" t="s">
        <v>536</v>
      </c>
      <c r="E148" s="23">
        <v>76.540000000000006</v>
      </c>
      <c r="F148" s="23">
        <v>0.32333333333333331</v>
      </c>
      <c r="G148" s="23">
        <v>11.33</v>
      </c>
      <c r="H148" s="23"/>
      <c r="I148" s="23">
        <v>1.6733333333333331</v>
      </c>
      <c r="J148" s="23"/>
      <c r="K148" s="23">
        <v>0.26666666666666666</v>
      </c>
      <c r="L148" s="23">
        <v>1.6366666666666667</v>
      </c>
      <c r="M148" s="23">
        <v>4.1100000000000003</v>
      </c>
      <c r="N148" s="23">
        <v>1.6600000000000001</v>
      </c>
      <c r="O148" s="23"/>
      <c r="P148" s="23"/>
      <c r="Q148" s="23">
        <v>0.26</v>
      </c>
      <c r="R148" s="23"/>
      <c r="S148" s="23"/>
      <c r="T148" s="23"/>
      <c r="U148" s="23">
        <f t="shared" si="59"/>
        <v>97.800000000000011</v>
      </c>
      <c r="Y148" s="28">
        <f t="shared" si="62"/>
        <v>78.470371129792909</v>
      </c>
      <c r="Z148" s="28">
        <f t="shared" si="63"/>
        <v>0.33148793657302977</v>
      </c>
      <c r="AA148" s="28">
        <f t="shared" si="64"/>
        <v>11.615747385687921</v>
      </c>
      <c r="AB148" s="28">
        <f t="shared" si="65"/>
        <v>1.7155355068006286</v>
      </c>
      <c r="AC148" s="28">
        <f t="shared" si="66"/>
        <v>0</v>
      </c>
      <c r="AD148" s="28">
        <f t="shared" si="67"/>
        <v>0.27339211263755042</v>
      </c>
      <c r="AE148" s="28">
        <f t="shared" si="68"/>
        <v>1.6779440913129657</v>
      </c>
      <c r="AF148" s="28">
        <f t="shared" si="69"/>
        <v>4.213655936026246</v>
      </c>
      <c r="AG148" s="28">
        <f t="shared" si="70"/>
        <v>1.7018659011687511</v>
      </c>
      <c r="AH148" s="28">
        <f t="shared" si="71"/>
        <v>0</v>
      </c>
      <c r="AI148" s="28">
        <f t="shared" si="72"/>
        <v>100</v>
      </c>
      <c r="AJ148" s="27"/>
      <c r="AK148" s="28">
        <f t="shared" si="73"/>
        <v>78.470371129792909</v>
      </c>
      <c r="AL148" s="28">
        <f t="shared" si="74"/>
        <v>1.7018659011687511</v>
      </c>
      <c r="AM148" s="28">
        <f t="shared" si="75"/>
        <v>5.9155218371949969</v>
      </c>
      <c r="AN148" s="28">
        <f t="shared" si="76"/>
        <v>0.86254295532646041</v>
      </c>
      <c r="AO148" s="28">
        <f t="shared" si="77"/>
        <v>0.98244515169982005</v>
      </c>
      <c r="AP148" s="28">
        <f t="shared" si="78"/>
        <v>1.3240932787244359</v>
      </c>
      <c r="AQ148" s="28">
        <f t="shared" si="79"/>
        <v>4.2375777458820316</v>
      </c>
      <c r="AR148" s="28"/>
      <c r="AS148" s="28">
        <v>17.917043769018754</v>
      </c>
      <c r="AT148" s="28">
        <v>14.826148130294243</v>
      </c>
      <c r="AU148" s="28">
        <v>67.25680810068701</v>
      </c>
      <c r="AV148" s="28"/>
      <c r="AW148" s="28">
        <v>10.393729510917632</v>
      </c>
      <c r="AX148" s="28">
        <v>50.590399334322186</v>
      </c>
      <c r="AY148" s="28">
        <v>39.015871154760191</v>
      </c>
    </row>
    <row r="149" spans="1:51" ht="12" customHeight="1" x14ac:dyDescent="0.25">
      <c r="A149" s="20" t="s">
        <v>537</v>
      </c>
      <c r="E149" s="23">
        <v>76.710000000000008</v>
      </c>
      <c r="F149" s="23">
        <v>0.35000000000000003</v>
      </c>
      <c r="G149" s="23">
        <v>11.493333333333332</v>
      </c>
      <c r="H149" s="23"/>
      <c r="I149" s="23">
        <v>1.71</v>
      </c>
      <c r="J149" s="23">
        <v>3.3333333333333333E-2</v>
      </c>
      <c r="K149" s="23">
        <v>0.29666666666666669</v>
      </c>
      <c r="L149" s="23">
        <v>1.6866666666666665</v>
      </c>
      <c r="M149" s="23">
        <v>3.9866666666666668</v>
      </c>
      <c r="N149" s="23">
        <v>1.7233333333333334</v>
      </c>
      <c r="O149" s="23"/>
      <c r="P149" s="23"/>
      <c r="Q149" s="23">
        <v>0.25</v>
      </c>
      <c r="R149" s="23"/>
      <c r="S149" s="23"/>
      <c r="T149" s="23"/>
      <c r="U149" s="23">
        <f t="shared" si="59"/>
        <v>98.24</v>
      </c>
      <c r="Y149" s="28">
        <f t="shared" si="62"/>
        <v>78.283498316154706</v>
      </c>
      <c r="Z149" s="28">
        <f t="shared" si="63"/>
        <v>0.35717930401061332</v>
      </c>
      <c r="AA149" s="28">
        <f t="shared" si="64"/>
        <v>11.729088002177091</v>
      </c>
      <c r="AB149" s="28">
        <f t="shared" si="65"/>
        <v>1.7450760281661393</v>
      </c>
      <c r="AC149" s="28">
        <f t="shared" si="66"/>
        <v>3.401707657243936E-2</v>
      </c>
      <c r="AD149" s="28">
        <f t="shared" si="67"/>
        <v>0.30275198149471033</v>
      </c>
      <c r="AE149" s="28">
        <f t="shared" si="68"/>
        <v>1.7212640745654315</v>
      </c>
      <c r="AF149" s="28">
        <f t="shared" si="69"/>
        <v>4.0684423580637477</v>
      </c>
      <c r="AG149" s="28">
        <f t="shared" si="70"/>
        <v>1.7586828587951151</v>
      </c>
      <c r="AH149" s="28">
        <f t="shared" si="71"/>
        <v>0</v>
      </c>
      <c r="AI149" s="28">
        <f t="shared" si="72"/>
        <v>99.999999999999986</v>
      </c>
      <c r="AJ149" s="27"/>
      <c r="AK149" s="39">
        <f t="shared" si="73"/>
        <v>78.283498316154706</v>
      </c>
      <c r="AL149" s="39">
        <f t="shared" si="74"/>
        <v>1.7586828587951151</v>
      </c>
      <c r="AM149" s="39">
        <f t="shared" si="75"/>
        <v>5.827125216858863</v>
      </c>
      <c r="AN149" s="39">
        <f t="shared" si="76"/>
        <v>0.85215946843853829</v>
      </c>
      <c r="AO149" s="39">
        <f t="shared" si="77"/>
        <v>1.0003727758064094</v>
      </c>
      <c r="AP149" s="39">
        <f t="shared" si="78"/>
        <v>1.3645998955847283</v>
      </c>
      <c r="AQ149" s="39">
        <f t="shared" si="79"/>
        <v>4.1058611422934312</v>
      </c>
      <c r="AR149" s="39"/>
      <c r="AS149" s="39">
        <v>18.766092100866764</v>
      </c>
      <c r="AT149" s="39">
        <v>15.41500422571198</v>
      </c>
      <c r="AU149" s="39">
        <v>65.818903673421246</v>
      </c>
      <c r="AV149" s="39"/>
      <c r="AW149" s="39">
        <v>10.813976050456295</v>
      </c>
      <c r="AX149" s="39">
        <v>51.257826423603163</v>
      </c>
      <c r="AY149" s="39">
        <v>37.928197525940547</v>
      </c>
    </row>
    <row r="150" spans="1:51" ht="12" customHeight="1" x14ac:dyDescent="0.25">
      <c r="A150" s="7" t="s">
        <v>261</v>
      </c>
      <c r="AS150" s="28"/>
      <c r="AT150" s="28"/>
      <c r="AU150" s="28"/>
      <c r="AV150" s="28"/>
      <c r="AW150" s="28"/>
      <c r="AX150" s="28"/>
      <c r="AY150" s="28"/>
    </row>
    <row r="151" spans="1:51" ht="12" customHeight="1" x14ac:dyDescent="0.25">
      <c r="A151" s="20" t="s">
        <v>489</v>
      </c>
      <c r="E151" s="23">
        <v>76.356974169904731</v>
      </c>
      <c r="F151" s="23">
        <v>0.27760173887649225</v>
      </c>
      <c r="G151" s="23">
        <v>11.059448627743743</v>
      </c>
      <c r="H151" s="23"/>
      <c r="I151" s="23">
        <v>1.3945275721632664</v>
      </c>
      <c r="J151" s="23">
        <v>7.6064705882352951E-2</v>
      </c>
      <c r="K151" s="23">
        <v>0.24035258493001463</v>
      </c>
      <c r="L151" s="23">
        <v>1.3573613820914603</v>
      </c>
      <c r="M151" s="23">
        <v>3.9944816651638186</v>
      </c>
      <c r="N151" s="23">
        <v>1.9755683838414735</v>
      </c>
      <c r="O151" s="23">
        <v>3.2786017830763549E-2</v>
      </c>
      <c r="P151" s="23">
        <v>1.7803731912560503E-2</v>
      </c>
      <c r="Q151" s="23">
        <v>0.2502264563883646</v>
      </c>
      <c r="R151" s="23">
        <v>1.4829411764705884E-2</v>
      </c>
      <c r="U151" s="23">
        <f t="shared" si="59"/>
        <v>97.048026448493758</v>
      </c>
      <c r="Y151" s="28">
        <f t="shared" ref="Y151:Y156" si="80">100*E151/(SUM($E151:$G151)+$H151/1.11+$I151+SUM($J151:$O151))</f>
        <v>78.909567003082245</v>
      </c>
      <c r="Z151" s="28">
        <f t="shared" ref="Z151:Z156" si="81">100*F151/(SUM($E151:$G151)+$H151/1.11+$I151+SUM($J151:$O151))</f>
        <v>0.28688188933867542</v>
      </c>
      <c r="AA151" s="28">
        <f t="shared" ref="AA151:AA156" si="82">100*G151/(SUM($E151:$G151)+$H151/1.11+$I151+SUM($J151:$O151))</f>
        <v>11.429162980793635</v>
      </c>
      <c r="AB151" s="28">
        <f t="shared" ref="AB151:AB156" si="83">100*(H151/1.11+I151)/(SUM($E151:$G151)+$H151/1.11+$I151+SUM($J151:$O151))</f>
        <v>1.4411462487814841</v>
      </c>
      <c r="AC151" s="28">
        <f t="shared" ref="AC151:AC156" si="84">100*J151/(SUM($E151:$G151)+$H151/1.11+$I151+SUM($J151:$O151))</f>
        <v>7.860752826634386E-2</v>
      </c>
      <c r="AD151" s="28">
        <f t="shared" ref="AD151:AD156" si="85">100*K151/(SUM($E151:$G151)+$H151/1.11+$I151+SUM($J151:$O151))</f>
        <v>0.24838750632911138</v>
      </c>
      <c r="AE151" s="28">
        <f t="shared" ref="AE151:AE156" si="86">100*L151/(SUM($E151:$G151)+$H151/1.11+$I151+SUM($J151:$O151))</f>
        <v>1.4027376031063077</v>
      </c>
      <c r="AF151" s="28">
        <f t="shared" ref="AF151:AF156" si="87">100*M151/(SUM($E151:$G151)+$H151/1.11+$I151+SUM($J151:$O151))</f>
        <v>4.1280160984176568</v>
      </c>
      <c r="AG151" s="28">
        <f t="shared" ref="AG151:AG156" si="88">100*N151/(SUM($E151:$G151)+$H151/1.11+$I151+SUM($J151:$O151))</f>
        <v>2.0416110964144583</v>
      </c>
      <c r="AH151" s="28">
        <f t="shared" ref="AH151:AH156" si="89">100*O151/(SUM($E151:$G151)+$H151/1.11+$I151+SUM($J151:$O151))</f>
        <v>3.3882045470059692E-2</v>
      </c>
      <c r="AI151" s="28">
        <f t="shared" ref="AI151:AI156" si="90">SUM(Y151:AH151)</f>
        <v>99.999999999999972</v>
      </c>
      <c r="AJ151" s="27"/>
      <c r="AK151" s="28">
        <f t="shared" ref="AK151:AK156" si="91">Y151</f>
        <v>78.909567003082245</v>
      </c>
      <c r="AL151" s="28">
        <f t="shared" ref="AL151:AL156" si="92">AG151</f>
        <v>2.0416110964144583</v>
      </c>
      <c r="AM151" s="28">
        <f t="shared" ref="AM151:AM156" si="93">AG151+AF151</f>
        <v>6.1696271948321151</v>
      </c>
      <c r="AN151" s="28">
        <f t="shared" ref="AN151:AN156" si="94">AB151/(AD151+AB151)</f>
        <v>0.85298458490232876</v>
      </c>
      <c r="AO151" s="28">
        <f t="shared" ref="AO151:AO156" si="95">(G151/G$4)/(L151/L$4+M151/M$4+N151/N$4)</f>
        <v>0.98955334335957257</v>
      </c>
      <c r="AP151" s="28">
        <f t="shared" ref="AP151:AP156" si="96">(G151/G$4)/(M151/M$4+N151/N$4)</f>
        <v>1.2699805247006406</v>
      </c>
      <c r="AQ151" s="28">
        <f t="shared" ref="AQ151:AQ156" si="97">AF151+AG151-AE151</f>
        <v>4.766889591725807</v>
      </c>
      <c r="AR151" s="28"/>
      <c r="AS151" s="28">
        <v>21.62684772735367</v>
      </c>
      <c r="AT151" s="28">
        <v>12.075560781067994</v>
      </c>
      <c r="AU151" s="28">
        <v>66.297591491578345</v>
      </c>
      <c r="AW151" s="28">
        <v>12.240478804797792</v>
      </c>
      <c r="AX151" s="28">
        <v>50.236056208883255</v>
      </c>
      <c r="AY151" s="28">
        <v>37.523464986318963</v>
      </c>
    </row>
    <row r="152" spans="1:51" ht="12" customHeight="1" x14ac:dyDescent="0.25">
      <c r="A152" s="20" t="s">
        <v>488</v>
      </c>
      <c r="E152" s="23">
        <v>76.045257216468215</v>
      </c>
      <c r="F152" s="23">
        <v>0.26016515586207578</v>
      </c>
      <c r="G152" s="23">
        <v>11.365646738921829</v>
      </c>
      <c r="H152" s="23"/>
      <c r="I152" s="23">
        <v>1.4231455970529197</v>
      </c>
      <c r="J152" s="23">
        <v>7.2115789473684189E-2</v>
      </c>
      <c r="K152" s="23">
        <v>0.24696562838140357</v>
      </c>
      <c r="L152" s="23">
        <v>1.4612542677192124</v>
      </c>
      <c r="M152" s="23">
        <v>4.1518812326575825</v>
      </c>
      <c r="N152" s="23">
        <v>1.9546086942346708</v>
      </c>
      <c r="O152" s="23">
        <v>2.5709728742733869E-2</v>
      </c>
      <c r="P152" s="23">
        <v>1.2098598439845999E-2</v>
      </c>
      <c r="Q152" s="23">
        <v>0.25849318135117222</v>
      </c>
      <c r="R152" s="23">
        <v>1.4778947368421053E-2</v>
      </c>
      <c r="U152" s="23">
        <f t="shared" si="59"/>
        <v>97.292120776673769</v>
      </c>
      <c r="Y152" s="28">
        <f t="shared" si="80"/>
        <v>78.39171725436951</v>
      </c>
      <c r="Z152" s="28">
        <f t="shared" si="81"/>
        <v>0.26819283784817233</v>
      </c>
      <c r="AA152" s="28">
        <f t="shared" si="82"/>
        <v>11.71634626778091</v>
      </c>
      <c r="AB152" s="28">
        <f t="shared" si="83"/>
        <v>1.4670583194741764</v>
      </c>
      <c r="AC152" s="28">
        <f t="shared" si="84"/>
        <v>7.4341001463171116E-2</v>
      </c>
      <c r="AD152" s="28">
        <f t="shared" si="85"/>
        <v>0.2545860244316473</v>
      </c>
      <c r="AE152" s="28">
        <f t="shared" si="86"/>
        <v>1.5063428750817411</v>
      </c>
      <c r="AF152" s="28">
        <f t="shared" si="87"/>
        <v>4.2799920938886968</v>
      </c>
      <c r="AG152" s="28">
        <f t="shared" si="88"/>
        <v>2.0149202949660685</v>
      </c>
      <c r="AH152" s="28">
        <f t="shared" si="89"/>
        <v>2.6503030695916596E-2</v>
      </c>
      <c r="AI152" s="28">
        <f t="shared" si="90"/>
        <v>100.00000000000001</v>
      </c>
      <c r="AJ152" s="27"/>
      <c r="AK152" s="28">
        <f t="shared" si="91"/>
        <v>78.39171725436951</v>
      </c>
      <c r="AL152" s="28">
        <f t="shared" si="92"/>
        <v>2.0149202949660685</v>
      </c>
      <c r="AM152" s="28">
        <f t="shared" si="93"/>
        <v>6.2949123888547653</v>
      </c>
      <c r="AN152" s="28">
        <f t="shared" si="94"/>
        <v>0.85212623888736594</v>
      </c>
      <c r="AO152" s="28">
        <f t="shared" si="95"/>
        <v>0.97968788260455275</v>
      </c>
      <c r="AP152" s="28">
        <f t="shared" si="96"/>
        <v>1.2706766690760121</v>
      </c>
      <c r="AQ152" s="28">
        <f t="shared" si="97"/>
        <v>4.788569513773024</v>
      </c>
      <c r="AR152" s="28"/>
      <c r="AS152" s="28">
        <v>20.689230280453433</v>
      </c>
      <c r="AT152" s="28">
        <v>12.681417171700689</v>
      </c>
      <c r="AU152" s="28">
        <v>66.629352547845869</v>
      </c>
      <c r="AW152" s="28">
        <v>12.157802294327853</v>
      </c>
      <c r="AX152" s="28">
        <v>48.688179683014901</v>
      </c>
      <c r="AY152" s="28">
        <v>39.154018022657247</v>
      </c>
    </row>
    <row r="153" spans="1:51" ht="12" customHeight="1" x14ac:dyDescent="0.25">
      <c r="A153" s="20" t="s">
        <v>538</v>
      </c>
      <c r="E153" s="23">
        <v>75.598028005185867</v>
      </c>
      <c r="F153" s="23">
        <v>0.27315829613947601</v>
      </c>
      <c r="G153" s="23">
        <v>11.329019804322927</v>
      </c>
      <c r="H153" s="23"/>
      <c r="I153" s="23">
        <v>1.4010224171723442</v>
      </c>
      <c r="J153" s="23">
        <v>7.5626315789473694E-2</v>
      </c>
      <c r="K153" s="23">
        <v>0.27201120227393433</v>
      </c>
      <c r="L153" s="23">
        <v>1.580530988707056</v>
      </c>
      <c r="M153" s="23">
        <v>4.1452119743442308</v>
      </c>
      <c r="N153" s="23">
        <v>1.8013766857037778</v>
      </c>
      <c r="O153" s="23">
        <v>2.5473740409820658E-2</v>
      </c>
      <c r="P153" s="23">
        <v>8.1131762708694429E-3</v>
      </c>
      <c r="Q153" s="23">
        <v>0.24056705876603313</v>
      </c>
      <c r="R153" s="23">
        <v>1.0594736842105263E-2</v>
      </c>
      <c r="U153" s="23">
        <f t="shared" si="59"/>
        <v>96.760734401927905</v>
      </c>
      <c r="Y153" s="28">
        <f t="shared" si="80"/>
        <v>78.338740628046864</v>
      </c>
      <c r="Z153" s="28">
        <f t="shared" si="81"/>
        <v>0.28306131094056719</v>
      </c>
      <c r="AA153" s="28">
        <f t="shared" si="82"/>
        <v>11.739739348227168</v>
      </c>
      <c r="AB153" s="28">
        <f t="shared" si="83"/>
        <v>1.4518147450276695</v>
      </c>
      <c r="AC153" s="28">
        <f t="shared" si="84"/>
        <v>7.8368053950824454E-2</v>
      </c>
      <c r="AD153" s="28">
        <f t="shared" si="85"/>
        <v>0.28187263061146484</v>
      </c>
      <c r="AE153" s="28">
        <f t="shared" si="86"/>
        <v>1.6378311768981453</v>
      </c>
      <c r="AF153" s="28">
        <f t="shared" si="87"/>
        <v>4.2954914866846901</v>
      </c>
      <c r="AG153" s="28">
        <f t="shared" si="88"/>
        <v>1.8666833603791697</v>
      </c>
      <c r="AH153" s="28">
        <f t="shared" si="89"/>
        <v>2.6397259233458363E-2</v>
      </c>
      <c r="AI153" s="28">
        <f t="shared" si="90"/>
        <v>100.00000000000004</v>
      </c>
      <c r="AJ153" s="27"/>
      <c r="AK153" s="28">
        <f t="shared" si="91"/>
        <v>78.338740628046864</v>
      </c>
      <c r="AL153" s="28">
        <f t="shared" si="92"/>
        <v>1.8666833603791697</v>
      </c>
      <c r="AM153" s="28">
        <f t="shared" si="93"/>
        <v>6.1621748470638593</v>
      </c>
      <c r="AN153" s="28">
        <f t="shared" si="94"/>
        <v>0.83741438360099341</v>
      </c>
      <c r="AO153" s="28">
        <f t="shared" si="95"/>
        <v>0.97317244363989308</v>
      </c>
      <c r="AP153" s="28">
        <f t="shared" si="96"/>
        <v>1.2921257274651001</v>
      </c>
      <c r="AQ153" s="28">
        <f t="shared" si="97"/>
        <v>4.524343670165714</v>
      </c>
      <c r="AR153" s="28"/>
      <c r="AS153" s="28">
        <v>19.195247266700573</v>
      </c>
      <c r="AT153" s="28">
        <v>13.836019888323431</v>
      </c>
      <c r="AU153" s="28">
        <v>66.968732844976003</v>
      </c>
      <c r="AW153" s="28">
        <v>11.332286099165104</v>
      </c>
      <c r="AX153" s="28">
        <v>49.131425060505208</v>
      </c>
      <c r="AY153" s="28">
        <v>39.536288840329696</v>
      </c>
    </row>
    <row r="154" spans="1:51" ht="12" customHeight="1" x14ac:dyDescent="0.25">
      <c r="A154" s="20" t="s">
        <v>492</v>
      </c>
      <c r="E154" s="23">
        <v>74.847843646199181</v>
      </c>
      <c r="F154" s="23">
        <v>0.26741041353421002</v>
      </c>
      <c r="G154" s="23">
        <v>11.155288306528423</v>
      </c>
      <c r="H154" s="23"/>
      <c r="I154" s="23">
        <v>1.3696971336906261</v>
      </c>
      <c r="J154" s="23">
        <v>7.5462500000000016E-2</v>
      </c>
      <c r="K154" s="23">
        <v>0.24045501232044633</v>
      </c>
      <c r="L154" s="23">
        <v>1.4286695459161434</v>
      </c>
      <c r="M154" s="23">
        <v>4.0156186271009879</v>
      </c>
      <c r="N154" s="23">
        <v>1.9496105350215189</v>
      </c>
      <c r="O154" s="23">
        <v>2.3453580803103731E-2</v>
      </c>
      <c r="P154" s="23">
        <v>1.0565098821445467E-2</v>
      </c>
      <c r="Q154" s="23">
        <v>0.24266794100418337</v>
      </c>
      <c r="R154" s="23">
        <v>3.2325E-2</v>
      </c>
      <c r="U154" s="23">
        <f t="shared" si="59"/>
        <v>95.659067340940268</v>
      </c>
      <c r="Y154" s="28">
        <f t="shared" si="80"/>
        <v>78.478651141889401</v>
      </c>
      <c r="Z154" s="28">
        <f t="shared" si="81"/>
        <v>0.28038227333120147</v>
      </c>
      <c r="AA154" s="28">
        <f t="shared" si="82"/>
        <v>11.69642219131183</v>
      </c>
      <c r="AB154" s="28">
        <f t="shared" si="83"/>
        <v>1.4361400180486161</v>
      </c>
      <c r="AC154" s="28">
        <f t="shared" si="84"/>
        <v>7.9123123971194892E-2</v>
      </c>
      <c r="AD154" s="28">
        <f t="shared" si="85"/>
        <v>0.25211928771675818</v>
      </c>
      <c r="AE154" s="28">
        <f t="shared" si="86"/>
        <v>1.4979731336146258</v>
      </c>
      <c r="AF154" s="28">
        <f t="shared" si="87"/>
        <v>4.2104129925877203</v>
      </c>
      <c r="AG154" s="28">
        <f t="shared" si="88"/>
        <v>2.0441845427603802</v>
      </c>
      <c r="AH154" s="28">
        <f t="shared" si="89"/>
        <v>2.4591294768294355E-2</v>
      </c>
      <c r="AI154" s="28">
        <f t="shared" si="90"/>
        <v>100.00000000000001</v>
      </c>
      <c r="AJ154" s="27"/>
      <c r="AK154" s="28">
        <f t="shared" si="91"/>
        <v>78.478651141889401</v>
      </c>
      <c r="AL154" s="28">
        <f t="shared" si="92"/>
        <v>2.0441845427603802</v>
      </c>
      <c r="AM154" s="28">
        <f t="shared" si="93"/>
        <v>6.2545975353481005</v>
      </c>
      <c r="AN154" s="28">
        <f t="shared" si="94"/>
        <v>0.8506631730944556</v>
      </c>
      <c r="AO154" s="28">
        <f t="shared" si="95"/>
        <v>0.98610120875504947</v>
      </c>
      <c r="AP154" s="28">
        <f t="shared" si="96"/>
        <v>1.2800056842757137</v>
      </c>
      <c r="AQ154" s="28">
        <f t="shared" si="97"/>
        <v>4.7566244017334744</v>
      </c>
      <c r="AR154" s="28"/>
      <c r="AS154" s="28">
        <v>21.166069458470993</v>
      </c>
      <c r="AT154" s="28">
        <v>12.737047734086937</v>
      </c>
      <c r="AU154" s="28">
        <v>66.096882807442071</v>
      </c>
      <c r="AW154" s="28">
        <v>12.329026326151213</v>
      </c>
      <c r="AX154" s="28">
        <v>49.170192515193712</v>
      </c>
      <c r="AY154" s="28">
        <v>38.50078115865508</v>
      </c>
    </row>
    <row r="155" spans="1:51" ht="12" customHeight="1" x14ac:dyDescent="0.25">
      <c r="A155" s="20" t="s">
        <v>491</v>
      </c>
      <c r="E155" s="23">
        <v>75.590951936216854</v>
      </c>
      <c r="F155" s="23">
        <v>0.25678544416491034</v>
      </c>
      <c r="G155" s="23">
        <v>11.415602244172451</v>
      </c>
      <c r="H155" s="23"/>
      <c r="I155" s="23">
        <v>1.3447542205339238</v>
      </c>
      <c r="J155" s="23">
        <v>8.8323529411764704E-2</v>
      </c>
      <c r="K155" s="23">
        <v>0.26768410913110996</v>
      </c>
      <c r="L155" s="23">
        <v>1.6958176600646617</v>
      </c>
      <c r="M155" s="23">
        <v>4.0313443321979046</v>
      </c>
      <c r="N155" s="23">
        <v>1.7985361775531721</v>
      </c>
      <c r="O155" s="23">
        <v>2.6366277174025704E-2</v>
      </c>
      <c r="P155" s="23">
        <v>2.1230334054474217E-2</v>
      </c>
      <c r="Q155" s="23">
        <v>0.23603552183654497</v>
      </c>
      <c r="R155" s="23">
        <v>1.9335294117647058E-2</v>
      </c>
      <c r="U155" s="23">
        <f t="shared" si="59"/>
        <v>96.792767080629446</v>
      </c>
      <c r="Y155" s="28">
        <f t="shared" si="80"/>
        <v>78.319472398597242</v>
      </c>
      <c r="Z155" s="28">
        <f t="shared" si="81"/>
        <v>0.26605433575707593</v>
      </c>
      <c r="AA155" s="28">
        <f t="shared" si="82"/>
        <v>11.827658231242204</v>
      </c>
      <c r="AB155" s="28">
        <f t="shared" si="83"/>
        <v>1.3932942813959068</v>
      </c>
      <c r="AC155" s="28">
        <f t="shared" si="84"/>
        <v>9.1511643215557048E-2</v>
      </c>
      <c r="AD155" s="28">
        <f t="shared" si="85"/>
        <v>0.27734639741442979</v>
      </c>
      <c r="AE155" s="28">
        <f t="shared" si="86"/>
        <v>1.7570296578955233</v>
      </c>
      <c r="AF155" s="28">
        <f t="shared" si="87"/>
        <v>4.1768591751725586</v>
      </c>
      <c r="AG155" s="28">
        <f t="shared" si="88"/>
        <v>1.8634558886705295</v>
      </c>
      <c r="AH155" s="28">
        <f t="shared" si="89"/>
        <v>2.7317990638976185E-2</v>
      </c>
      <c r="AI155" s="28">
        <f t="shared" si="90"/>
        <v>100</v>
      </c>
      <c r="AJ155" s="27"/>
      <c r="AK155" s="28">
        <f t="shared" si="91"/>
        <v>78.319472398597242</v>
      </c>
      <c r="AL155" s="28">
        <f t="shared" si="92"/>
        <v>1.8634558886705295</v>
      </c>
      <c r="AM155" s="28">
        <f t="shared" si="93"/>
        <v>6.0403150638430878</v>
      </c>
      <c r="AN155" s="28">
        <f t="shared" si="94"/>
        <v>0.83398800176951993</v>
      </c>
      <c r="AO155" s="28">
        <f t="shared" si="95"/>
        <v>0.97899170474676567</v>
      </c>
      <c r="AP155" s="28">
        <f t="shared" si="96"/>
        <v>1.3308967835177758</v>
      </c>
      <c r="AQ155" s="28">
        <f t="shared" si="97"/>
        <v>4.2832854059475647</v>
      </c>
      <c r="AR155" s="28"/>
      <c r="AS155" s="28">
        <v>19.329144320197635</v>
      </c>
      <c r="AT155" s="28">
        <v>14.983843337761449</v>
      </c>
      <c r="AU155" s="28">
        <v>65.687012342040916</v>
      </c>
      <c r="AW155" s="28">
        <v>11.376822658646681</v>
      </c>
      <c r="AX155" s="28">
        <v>49.960861099508733</v>
      </c>
      <c r="AY155" s="28">
        <v>38.6623162418446</v>
      </c>
    </row>
    <row r="156" spans="1:51" ht="12" customHeight="1" x14ac:dyDescent="0.25">
      <c r="A156" s="20" t="s">
        <v>490</v>
      </c>
      <c r="E156" s="23">
        <v>76.207950251262545</v>
      </c>
      <c r="F156" s="23">
        <v>0.27831927075901014</v>
      </c>
      <c r="G156" s="23">
        <v>11.116254868238169</v>
      </c>
      <c r="H156" s="23"/>
      <c r="I156" s="23">
        <v>1.3488469506309779</v>
      </c>
      <c r="J156" s="23">
        <v>7.3042857142857145E-2</v>
      </c>
      <c r="K156" s="23">
        <v>0.2278413295222764</v>
      </c>
      <c r="L156" s="23">
        <v>1.4038372069163547</v>
      </c>
      <c r="M156" s="23">
        <v>4.076246523095902</v>
      </c>
      <c r="N156" s="23">
        <v>1.9330325700311513</v>
      </c>
      <c r="O156" s="23">
        <v>3.5065417476257431E-2</v>
      </c>
      <c r="P156" s="23">
        <v>6.31586321697882E-3</v>
      </c>
      <c r="Q156" s="23">
        <v>0.25236113038484176</v>
      </c>
      <c r="R156" s="23">
        <v>1.527857142857143E-2</v>
      </c>
      <c r="U156" s="23">
        <f t="shared" si="59"/>
        <v>96.974392810105883</v>
      </c>
      <c r="Y156" s="28">
        <f t="shared" si="80"/>
        <v>78.80827886860817</v>
      </c>
      <c r="Z156" s="28">
        <f t="shared" si="81"/>
        <v>0.28781593826059315</v>
      </c>
      <c r="AA156" s="28">
        <f t="shared" si="82"/>
        <v>11.495558019107371</v>
      </c>
      <c r="AB156" s="28">
        <f t="shared" si="83"/>
        <v>1.3948716149157518</v>
      </c>
      <c r="AC156" s="28">
        <f t="shared" si="84"/>
        <v>7.5535188075457088E-2</v>
      </c>
      <c r="AD156" s="28">
        <f t="shared" si="85"/>
        <v>0.23561561458594055</v>
      </c>
      <c r="AE156" s="28">
        <f t="shared" si="86"/>
        <v>1.4517382205403062</v>
      </c>
      <c r="AF156" s="28">
        <f t="shared" si="87"/>
        <v>4.21533411763708</v>
      </c>
      <c r="AG156" s="28">
        <f t="shared" si="88"/>
        <v>1.9989905165910629</v>
      </c>
      <c r="AH156" s="28">
        <f t="shared" si="89"/>
        <v>3.6261901678260662E-2</v>
      </c>
      <c r="AI156" s="28">
        <f t="shared" si="90"/>
        <v>100</v>
      </c>
      <c r="AJ156" s="27"/>
      <c r="AK156" s="39">
        <f t="shared" si="91"/>
        <v>78.80827886860817</v>
      </c>
      <c r="AL156" s="39">
        <f t="shared" si="92"/>
        <v>1.9989905165910629</v>
      </c>
      <c r="AM156" s="39">
        <f t="shared" si="93"/>
        <v>6.2143246342281433</v>
      </c>
      <c r="AN156" s="39">
        <f t="shared" si="94"/>
        <v>0.85549373811535523</v>
      </c>
      <c r="AO156" s="39">
        <f t="shared" si="95"/>
        <v>0.97947936538966884</v>
      </c>
      <c r="AP156" s="39">
        <f t="shared" si="96"/>
        <v>1.2636693918354935</v>
      </c>
      <c r="AQ156" s="39">
        <f t="shared" si="97"/>
        <v>4.7625864136878366</v>
      </c>
      <c r="AR156" s="39"/>
      <c r="AS156" s="39">
        <v>20.891505566743401</v>
      </c>
      <c r="AT156" s="39">
        <v>12.316075374105013</v>
      </c>
      <c r="AU156" s="39">
        <v>66.792419059151598</v>
      </c>
      <c r="AV156" s="43"/>
      <c r="AW156" s="39">
        <v>11.988322775711639</v>
      </c>
      <c r="AX156" s="39">
        <v>49.683703393318453</v>
      </c>
      <c r="AY156" s="39">
        <v>38.32797383096991</v>
      </c>
    </row>
    <row r="158" spans="1:51" x14ac:dyDescent="0.25">
      <c r="A158" s="7" t="s">
        <v>574</v>
      </c>
      <c r="E158" s="23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7"/>
      <c r="AK158" s="28"/>
      <c r="AL158" s="28"/>
      <c r="AM158" s="28"/>
      <c r="AN158" s="28"/>
      <c r="AO158" s="28"/>
      <c r="AP158" s="28"/>
      <c r="AQ158" s="28"/>
    </row>
    <row r="159" spans="1:51" x14ac:dyDescent="0.25">
      <c r="A159" s="87" t="s">
        <v>575</v>
      </c>
      <c r="E159" s="23">
        <v>78.58</v>
      </c>
      <c r="F159" s="23">
        <v>0.28000000000000003</v>
      </c>
      <c r="G159" s="23">
        <v>12.31</v>
      </c>
      <c r="I159" s="23">
        <v>2.09</v>
      </c>
      <c r="J159" s="23">
        <v>0.09</v>
      </c>
      <c r="K159" s="23">
        <v>0.19</v>
      </c>
      <c r="L159" s="23">
        <v>1.69</v>
      </c>
      <c r="M159" s="23">
        <v>2.64</v>
      </c>
      <c r="N159" s="23">
        <v>2.11</v>
      </c>
      <c r="U159" s="23">
        <f t="shared" ref="U159" si="98">SUM(E159:R159)</f>
        <v>99.98</v>
      </c>
      <c r="Y159" s="28">
        <f t="shared" ref="Y159" si="99">100*E159/(SUM($E159:$G159)+$H159/1.11+$I159+SUM($J159:$O159))</f>
        <v>78.595719143828759</v>
      </c>
      <c r="Z159" s="28">
        <f t="shared" ref="Z159" si="100">100*F159/(SUM($E159:$G159)+$H159/1.11+$I159+SUM($J159:$O159))</f>
        <v>0.2800560112022405</v>
      </c>
      <c r="AA159" s="28">
        <f t="shared" ref="AA159" si="101">100*G159/(SUM($E159:$G159)+$H159/1.11+$I159+SUM($J159:$O159))</f>
        <v>12.312462492498499</v>
      </c>
      <c r="AB159" s="28">
        <f t="shared" ref="AB159" si="102">100*(H159/1.11+I159)/(SUM($E159:$G159)+$H159/1.11+$I159+SUM($J159:$O159))</f>
        <v>2.0904180836167234</v>
      </c>
      <c r="AC159" s="28">
        <f t="shared" ref="AC159" si="103">100*J159/(SUM($E159:$G159)+$H159/1.11+$I159+SUM($J159:$O159))</f>
        <v>9.001800360072014E-2</v>
      </c>
      <c r="AD159" s="28">
        <f t="shared" ref="AD159" si="104">100*K159/(SUM($E159:$G159)+$H159/1.11+$I159+SUM($J159:$O159))</f>
        <v>0.19003800760152029</v>
      </c>
      <c r="AE159" s="28">
        <f t="shared" ref="AE159" si="105">100*L159/(SUM($E159:$G159)+$H159/1.11+$I159+SUM($J159:$O159))</f>
        <v>1.6903380676135227</v>
      </c>
      <c r="AF159" s="28">
        <f t="shared" ref="AF159" si="106">100*M159/(SUM($E159:$G159)+$H159/1.11+$I159+SUM($J159:$O159))</f>
        <v>2.6405281056211241</v>
      </c>
      <c r="AG159" s="28">
        <f t="shared" ref="AG159" si="107">100*N159/(SUM($E159:$G159)+$H159/1.11+$I159+SUM($J159:$O159))</f>
        <v>2.1104220844168835</v>
      </c>
      <c r="AH159" s="28">
        <f t="shared" ref="AH159" si="108">100*O159/(SUM($E159:$G159)+$H159/1.11+$I159+SUM($J159:$O159))</f>
        <v>0</v>
      </c>
      <c r="AI159" s="28">
        <f t="shared" ref="AI159" si="109">SUM(Y159:AH159)</f>
        <v>99.999999999999986</v>
      </c>
      <c r="AJ159" s="27"/>
      <c r="AK159" s="39">
        <f t="shared" ref="AK159" si="110">Y159</f>
        <v>78.595719143828759</v>
      </c>
      <c r="AL159" s="39">
        <f t="shared" ref="AL159" si="111">AG159</f>
        <v>2.1104220844168835</v>
      </c>
      <c r="AM159" s="39">
        <f t="shared" ref="AM159" si="112">AG159+AF159</f>
        <v>4.750950190038008</v>
      </c>
      <c r="AN159" s="39">
        <f t="shared" ref="AN159" si="113">AB159/(AD159+AB159)</f>
        <v>0.91666666666666674</v>
      </c>
      <c r="AO159" s="39">
        <f t="shared" ref="AO159" si="114">(G159/G$4)/(L159/L$4+M159/M$4+N159/N$4)</f>
        <v>1.2692477610626014</v>
      </c>
      <c r="AP159" s="39">
        <f t="shared" ref="AP159" si="115">(G159/G$4)/(M159/M$4+N159/N$4)</f>
        <v>1.8578214667754558</v>
      </c>
      <c r="AQ159" s="39">
        <f t="shared" ref="AQ159" si="116">AF159+AG159-AE159</f>
        <v>3.0606121224244855</v>
      </c>
      <c r="AR159" s="43"/>
      <c r="AS159" s="16">
        <v>28.017626132324494</v>
      </c>
      <c r="AT159" s="16">
        <v>18.834123592506216</v>
      </c>
      <c r="AU159" s="16">
        <v>53.148250275169296</v>
      </c>
      <c r="AV159" s="16"/>
      <c r="AW159" s="16">
        <v>13.323336569992382</v>
      </c>
      <c r="AX159" s="16">
        <v>61.402858176917036</v>
      </c>
      <c r="AY159" s="16">
        <v>25.273805253090583</v>
      </c>
    </row>
    <row r="162" spans="1:35" x14ac:dyDescent="0.25">
      <c r="A162" s="17" t="s">
        <v>267</v>
      </c>
    </row>
    <row r="163" spans="1:35" x14ac:dyDescent="0.25">
      <c r="AI163" s="28"/>
    </row>
  </sheetData>
  <conditionalFormatting sqref="N59:N85">
    <cfRule type="cellIs" dxfId="5" priority="7" operator="greaterThan">
      <formula>2</formula>
    </cfRule>
  </conditionalFormatting>
  <conditionalFormatting sqref="AG60:AG85">
    <cfRule type="cellIs" dxfId="4" priority="4" operator="greaterThan">
      <formula>2</formula>
    </cfRule>
    <cfRule type="cellIs" dxfId="3" priority="5" operator="greaterThan">
      <formula>2</formula>
    </cfRule>
    <cfRule type="cellIs" dxfId="2" priority="6" operator="less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Y200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V4" sqref="V4"/>
    </sheetView>
  </sheetViews>
  <sheetFormatPr defaultRowHeight="15" x14ac:dyDescent="0.25"/>
  <cols>
    <col min="1" max="1" width="17.28515625" style="51" customWidth="1"/>
    <col min="2" max="2" width="19.85546875" style="6" customWidth="1"/>
    <col min="3" max="3" width="9.140625" style="6"/>
    <col min="4" max="4" width="9.28515625" bestFit="1" customWidth="1"/>
    <col min="5" max="11" width="9.28515625" style="8" bestFit="1" customWidth="1"/>
    <col min="12" max="12" width="9.28515625" style="45" bestFit="1" customWidth="1"/>
    <col min="13" max="14" width="9.28515625" style="8" bestFit="1" customWidth="1"/>
    <col min="15" max="15" width="9.5703125" style="8" bestFit="1" customWidth="1"/>
    <col min="16" max="16" width="9.28515625" style="45" bestFit="1" customWidth="1"/>
    <col min="17" max="17" width="9.28515625" style="8" bestFit="1" customWidth="1"/>
    <col min="18" max="18" width="9.28515625" style="8" customWidth="1"/>
    <col min="19" max="19" width="9.28515625" style="8" bestFit="1" customWidth="1"/>
    <col min="20" max="21" width="9.140625" style="8"/>
    <col min="22" max="22" width="11.85546875" style="8" customWidth="1"/>
    <col min="23" max="35" width="9.140625" style="8"/>
    <col min="36" max="38" width="9.140625" style="6"/>
    <col min="39" max="39" width="13" style="6" customWidth="1"/>
    <col min="40" max="40" width="17.28515625" style="6" customWidth="1"/>
    <col min="41" max="16384" width="9.140625" style="6"/>
  </cols>
  <sheetData>
    <row r="2" spans="1:51" s="14" customFormat="1" x14ac:dyDescent="0.25">
      <c r="A2" s="142" t="s">
        <v>433</v>
      </c>
      <c r="B2" s="14" t="s">
        <v>434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spans="1:51" s="18" customFormat="1" x14ac:dyDescent="0.25">
      <c r="A3" s="48" t="s">
        <v>314</v>
      </c>
      <c r="B3" s="18" t="s">
        <v>264</v>
      </c>
      <c r="C3" s="18" t="s">
        <v>265</v>
      </c>
      <c r="D3" s="18" t="s">
        <v>126</v>
      </c>
      <c r="E3" s="18" t="s">
        <v>2</v>
      </c>
      <c r="F3" s="18" t="s">
        <v>3</v>
      </c>
      <c r="G3" s="18" t="s">
        <v>4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  <c r="M3" s="18" t="s">
        <v>11</v>
      </c>
      <c r="N3" s="18" t="s">
        <v>12</v>
      </c>
      <c r="O3" s="18" t="s">
        <v>14</v>
      </c>
      <c r="P3" s="18" t="s">
        <v>72</v>
      </c>
      <c r="Q3" s="18" t="s">
        <v>73</v>
      </c>
      <c r="R3" s="8" t="s">
        <v>168</v>
      </c>
      <c r="S3" s="18" t="s">
        <v>124</v>
      </c>
      <c r="U3" s="18" t="s">
        <v>125</v>
      </c>
      <c r="V3" s="18" t="s">
        <v>561</v>
      </c>
      <c r="Y3" s="18" t="s">
        <v>2</v>
      </c>
      <c r="Z3" s="18" t="s">
        <v>3</v>
      </c>
      <c r="AA3" s="18" t="s">
        <v>4</v>
      </c>
      <c r="AB3" s="18" t="s">
        <v>6</v>
      </c>
      <c r="AC3" s="18" t="s">
        <v>7</v>
      </c>
      <c r="AD3" s="18" t="s">
        <v>8</v>
      </c>
      <c r="AE3" s="18" t="s">
        <v>9</v>
      </c>
      <c r="AF3" s="18" t="s">
        <v>10</v>
      </c>
      <c r="AG3" s="18" t="s">
        <v>11</v>
      </c>
      <c r="AH3" s="18" t="s">
        <v>12</v>
      </c>
      <c r="AI3" s="18" t="s">
        <v>20</v>
      </c>
      <c r="AK3" s="18" t="s">
        <v>2</v>
      </c>
      <c r="AL3" s="18" t="s">
        <v>11</v>
      </c>
      <c r="AM3" s="18" t="s">
        <v>21</v>
      </c>
      <c r="AN3" s="18" t="s">
        <v>22</v>
      </c>
      <c r="AO3" s="18" t="s">
        <v>23</v>
      </c>
      <c r="AP3" s="18" t="s">
        <v>24</v>
      </c>
      <c r="AQ3" s="18" t="s">
        <v>65</v>
      </c>
      <c r="AS3" s="18" t="s">
        <v>66</v>
      </c>
      <c r="AT3" s="18" t="s">
        <v>67</v>
      </c>
      <c r="AU3" s="18" t="s">
        <v>68</v>
      </c>
      <c r="AW3" s="18" t="s">
        <v>66</v>
      </c>
      <c r="AX3" s="18" t="s">
        <v>69</v>
      </c>
      <c r="AY3" s="18" t="s">
        <v>68</v>
      </c>
    </row>
    <row r="4" spans="1:51" s="9" customFormat="1" x14ac:dyDescent="0.25">
      <c r="A4" s="49"/>
      <c r="B4" s="1"/>
      <c r="C4" s="2"/>
      <c r="D4" s="4" t="s">
        <v>25</v>
      </c>
      <c r="E4" s="18"/>
      <c r="F4" s="18"/>
      <c r="G4" s="3">
        <v>101.96</v>
      </c>
      <c r="H4" s="3"/>
      <c r="I4" s="3"/>
      <c r="J4" s="3"/>
      <c r="K4" s="3">
        <v>56.08</v>
      </c>
      <c r="L4" s="3">
        <v>61.99</v>
      </c>
      <c r="M4" s="3">
        <v>94.2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0" t="s">
        <v>26</v>
      </c>
      <c r="Y4" s="10"/>
      <c r="Z4" s="10"/>
      <c r="AA4" s="3">
        <v>101.96</v>
      </c>
      <c r="AB4" s="3"/>
      <c r="AC4" s="3"/>
      <c r="AD4" s="3"/>
      <c r="AE4" s="3">
        <v>56.08</v>
      </c>
      <c r="AF4" s="3">
        <v>61.98</v>
      </c>
      <c r="AG4" s="3">
        <v>94.2</v>
      </c>
      <c r="AH4" s="10"/>
      <c r="AI4" s="10"/>
    </row>
    <row r="5" spans="1:51" s="9" customFormat="1" x14ac:dyDescent="0.25">
      <c r="A5" s="49"/>
      <c r="B5" s="1"/>
      <c r="C5" s="2"/>
      <c r="D5" s="4"/>
      <c r="E5" s="18"/>
      <c r="F5" s="18"/>
      <c r="G5" s="3"/>
      <c r="H5" s="3"/>
      <c r="I5" s="3"/>
      <c r="J5" s="3"/>
      <c r="K5" s="3"/>
      <c r="L5" s="3"/>
      <c r="M5" s="3"/>
      <c r="T5" s="18"/>
      <c r="U5" s="18"/>
      <c r="V5" s="18"/>
      <c r="W5" s="18"/>
      <c r="X5" s="10"/>
      <c r="Y5" s="10"/>
      <c r="Z5" s="10"/>
      <c r="AA5" s="3"/>
      <c r="AB5" s="3"/>
      <c r="AC5" s="3"/>
      <c r="AD5" s="3"/>
      <c r="AE5" s="3"/>
      <c r="AF5" s="3"/>
      <c r="AG5" s="3"/>
      <c r="AH5" s="10"/>
      <c r="AI5" s="10"/>
    </row>
    <row r="6" spans="1:51" s="9" customFormat="1" x14ac:dyDescent="0.25">
      <c r="A6" s="50" t="s">
        <v>262</v>
      </c>
      <c r="B6" s="1"/>
      <c r="C6" s="2"/>
      <c r="D6" s="4"/>
      <c r="E6" s="18"/>
      <c r="F6" s="18"/>
      <c r="G6" s="3"/>
      <c r="H6" s="3"/>
      <c r="I6" s="3"/>
      <c r="J6" s="3"/>
      <c r="K6" s="3"/>
      <c r="L6" s="3"/>
      <c r="M6" s="3"/>
      <c r="N6" s="18" t="s">
        <v>167</v>
      </c>
      <c r="O6" s="18" t="s">
        <v>167</v>
      </c>
      <c r="P6" s="18" t="s">
        <v>167</v>
      </c>
      <c r="Q6" s="18" t="s">
        <v>167</v>
      </c>
      <c r="R6" s="18" t="s">
        <v>167</v>
      </c>
      <c r="S6" s="18" t="s">
        <v>167</v>
      </c>
      <c r="T6" s="18"/>
      <c r="U6" s="18"/>
      <c r="V6" s="18"/>
      <c r="W6" s="18"/>
      <c r="X6" s="10"/>
      <c r="Y6" s="10"/>
      <c r="Z6" s="10"/>
      <c r="AA6" s="3"/>
      <c r="AB6" s="3"/>
      <c r="AC6" s="3"/>
      <c r="AD6" s="3"/>
      <c r="AE6" s="3"/>
      <c r="AF6" s="3"/>
      <c r="AG6" s="3"/>
      <c r="AH6" s="10"/>
      <c r="AI6" s="10"/>
    </row>
    <row r="7" spans="1:51" s="27" customFormat="1" x14ac:dyDescent="0.25">
      <c r="A7" s="68" t="s">
        <v>127</v>
      </c>
      <c r="B7" s="60" t="s">
        <v>256</v>
      </c>
      <c r="C7" s="9"/>
      <c r="D7" s="9" t="s">
        <v>173</v>
      </c>
      <c r="E7" s="69">
        <v>70.945063599999997</v>
      </c>
      <c r="F7" s="70">
        <v>0.3246309</v>
      </c>
      <c r="G7" s="70">
        <v>12.0260943</v>
      </c>
      <c r="H7" s="70">
        <v>1.9135115999999999</v>
      </c>
      <c r="I7" s="70">
        <v>7.6734899999999995E-2</v>
      </c>
      <c r="J7" s="70">
        <v>0.42093809999999998</v>
      </c>
      <c r="K7" s="70">
        <v>2.0039184000000003</v>
      </c>
      <c r="L7" s="70">
        <v>5.3052609999999998</v>
      </c>
      <c r="M7" s="69">
        <v>1.3993055999999999</v>
      </c>
      <c r="N7" s="71">
        <v>4.6314237601467599E-2</v>
      </c>
      <c r="O7" s="72">
        <v>2.7188428979690194E-2</v>
      </c>
      <c r="P7" s="72">
        <v>0.19441536493465905</v>
      </c>
      <c r="Q7" s="72">
        <v>4.3127251251472008E-2</v>
      </c>
      <c r="R7" s="70">
        <v>2.7078796106411631</v>
      </c>
      <c r="S7" s="90">
        <v>5.0108265680011828</v>
      </c>
      <c r="T7" s="47"/>
      <c r="U7" s="47">
        <f>SUM(E7:Q7)</f>
        <v>94.726503682767301</v>
      </c>
      <c r="V7" s="47">
        <f>U7+S7</f>
        <v>99.73733025076848</v>
      </c>
      <c r="W7" s="56"/>
      <c r="X7" s="56"/>
      <c r="Y7" s="57">
        <f t="shared" ref="Y7:AH7" si="0">100*E7/(SUM($E7:$G7)+$H7+SUM($I7:$N7))</f>
        <v>75.104522833990927</v>
      </c>
      <c r="Z7" s="57">
        <f t="shared" si="0"/>
        <v>0.3436637815864757</v>
      </c>
      <c r="AA7" s="57">
        <f t="shared" si="0"/>
        <v>12.731175759465783</v>
      </c>
      <c r="AB7" s="57">
        <f t="shared" si="0"/>
        <v>2.025699440705083</v>
      </c>
      <c r="AC7" s="57">
        <f t="shared" si="0"/>
        <v>8.123381327427566E-2</v>
      </c>
      <c r="AD7" s="57">
        <f t="shared" si="0"/>
        <v>0.44561740505856362</v>
      </c>
      <c r="AE7" s="57">
        <f t="shared" si="0"/>
        <v>2.1214067278706987</v>
      </c>
      <c r="AF7" s="57">
        <f t="shared" si="0"/>
        <v>5.61630472503772</v>
      </c>
      <c r="AG7" s="57">
        <f t="shared" si="0"/>
        <v>1.4813459041980672</v>
      </c>
      <c r="AH7" s="57">
        <f t="shared" si="0"/>
        <v>4.9029608812392475E-2</v>
      </c>
      <c r="AI7" s="57">
        <f>SUM(Y7:AH7)</f>
        <v>99.999999999999986</v>
      </c>
      <c r="AJ7" s="11"/>
      <c r="AK7" s="3">
        <f>Y7</f>
        <v>75.104522833990927</v>
      </c>
      <c r="AL7" s="3">
        <f>AG7</f>
        <v>1.4813459041980672</v>
      </c>
      <c r="AM7" s="3">
        <f>AG7+AF7</f>
        <v>7.0976506292357868</v>
      </c>
      <c r="AN7" s="3">
        <f>AB7/(AD7+AB7)</f>
        <v>0.81968422793603146</v>
      </c>
      <c r="AO7" s="3">
        <f>(G7/G$4)/(K7/K$4+L7/L$4+M7/M$4)</f>
        <v>0.86618803799753441</v>
      </c>
      <c r="AP7" s="3">
        <f>(G7/G$4)/(L7/L$4+M7/M$4)</f>
        <v>1.174357651320707</v>
      </c>
      <c r="AQ7" s="3">
        <f>AF7+AG7-AE7</f>
        <v>4.9762439013650877</v>
      </c>
      <c r="AR7" s="3"/>
      <c r="AS7" s="3">
        <v>12.63643472544207</v>
      </c>
      <c r="AT7" s="3">
        <v>14.727066063740242</v>
      </c>
      <c r="AU7" s="3">
        <v>72.636499210817675</v>
      </c>
      <c r="AV7" s="11"/>
      <c r="AW7" s="3">
        <v>9.3052862326827963</v>
      </c>
      <c r="AX7" s="3">
        <v>37.20625513302857</v>
      </c>
      <c r="AY7" s="3">
        <v>53.488458634288627</v>
      </c>
    </row>
    <row r="8" spans="1:51" x14ac:dyDescent="0.25">
      <c r="A8" s="68" t="s">
        <v>128</v>
      </c>
      <c r="B8" s="60" t="s">
        <v>256</v>
      </c>
      <c r="C8" s="9"/>
      <c r="D8" s="9" t="s">
        <v>173</v>
      </c>
      <c r="E8" s="69">
        <v>71.722826999999995</v>
      </c>
      <c r="F8" s="70">
        <v>0.380467</v>
      </c>
      <c r="G8" s="70">
        <v>11.984760999999999</v>
      </c>
      <c r="H8" s="70">
        <v>1.8657528000000001</v>
      </c>
      <c r="I8" s="70">
        <v>7.709329999999999E-2</v>
      </c>
      <c r="J8" s="70">
        <v>0.33146180000000003</v>
      </c>
      <c r="K8" s="70">
        <v>2.1287769999999999</v>
      </c>
      <c r="L8" s="70">
        <v>4.9580294</v>
      </c>
      <c r="M8" s="69">
        <v>1.30189</v>
      </c>
      <c r="N8" s="71">
        <v>4.7165947001917362E-2</v>
      </c>
      <c r="O8" s="72">
        <v>2.6510407053547354E-2</v>
      </c>
      <c r="P8" s="72">
        <v>0.19997434949031695</v>
      </c>
      <c r="Q8" s="72">
        <v>4.5202767390543679E-2</v>
      </c>
      <c r="R8" s="70">
        <v>2.9839922918129851</v>
      </c>
      <c r="S8" s="90">
        <v>4.8955350397077959</v>
      </c>
      <c r="T8" s="10"/>
      <c r="U8" s="47">
        <f t="shared" ref="U8:U45" si="1">SUM(E8:Q8)</f>
        <v>95.069912770936327</v>
      </c>
      <c r="V8" s="47">
        <f t="shared" ref="V8:V45" si="2">U8+S8</f>
        <v>99.965447810644122</v>
      </c>
      <c r="W8" s="56"/>
      <c r="X8" s="56"/>
      <c r="Y8" s="57">
        <f t="shared" ref="Y8:Y45" si="3">100*E8/(SUM($E8:$G8)+$H8+SUM($I8:$N8))</f>
        <v>75.658406909119122</v>
      </c>
      <c r="Z8" s="57">
        <f t="shared" ref="Z8:Z45" si="4">100*F8/(SUM($E8:$G8)+$H8+SUM($I8:$N8))</f>
        <v>0.40134401146083976</v>
      </c>
      <c r="AA8" s="57">
        <f t="shared" ref="AA8:AA45" si="5">100*G8/(SUM($E8:$G8)+$H8+SUM($I8:$N8))</f>
        <v>12.642389632055933</v>
      </c>
      <c r="AB8" s="57">
        <f t="shared" ref="AB8:AB45" si="6">100*H8/(SUM($E8:$G8)+$H8+SUM($I8:$N8))</f>
        <v>1.9681305163031062</v>
      </c>
      <c r="AC8" s="57">
        <f t="shared" ref="AC8:AC45" si="7">100*I8/(SUM($E8:$G8)+$H8+SUM($I8:$N8))</f>
        <v>8.1323568873920601E-2</v>
      </c>
      <c r="AD8" s="57">
        <f t="shared" ref="AD8:AD45" si="8">100*J8/(SUM($E8:$G8)+$H8+SUM($I8:$N8))</f>
        <v>0.34964979474706237</v>
      </c>
      <c r="AE8" s="57">
        <f t="shared" ref="AE8:AE45" si="9">100*K8/(SUM($E8:$G8)+$H8+SUM($I8:$N8))</f>
        <v>2.2455873983435408</v>
      </c>
      <c r="AF8" s="57">
        <f t="shared" ref="AF8:AF45" si="10">100*L8/(SUM($E8:$G8)+$H8+SUM($I8:$N8))</f>
        <v>5.2300867311403625</v>
      </c>
      <c r="AG8" s="57">
        <f t="shared" ref="AG8:AG45" si="11">100*M8/(SUM($E8:$G8)+$H8+SUM($I8:$N8))</f>
        <v>1.3733273978577711</v>
      </c>
      <c r="AH8" s="57">
        <f t="shared" ref="AH8:AH45" si="12">100*N8/(SUM($E8:$G8)+$H8+SUM($I8:$N8))</f>
        <v>4.9754040098349876E-2</v>
      </c>
      <c r="AI8" s="57">
        <f t="shared" ref="AI8:AI45" si="13">SUM(Y8:AH8)</f>
        <v>100.00000000000001</v>
      </c>
      <c r="AJ8" s="9"/>
      <c r="AK8" s="3">
        <f t="shared" ref="AK8:AK125" si="14">Y8</f>
        <v>75.658406909119122</v>
      </c>
      <c r="AL8" s="3">
        <f t="shared" ref="AL8:AL125" si="15">AG8</f>
        <v>1.3733273978577711</v>
      </c>
      <c r="AM8" s="3">
        <f t="shared" ref="AM8:AM125" si="16">AG8+AF8</f>
        <v>6.6034141289981338</v>
      </c>
      <c r="AN8" s="3">
        <f t="shared" ref="AN8:AN125" si="17">AB8/(AD8+AB8)</f>
        <v>0.84914454873911716</v>
      </c>
      <c r="AO8" s="3">
        <f t="shared" ref="AO8:AO125" si="18">(G8/G$4)/(K8/K$4+L8/L$4+M8/M$4)</f>
        <v>0.89209650831357135</v>
      </c>
      <c r="AP8" s="3">
        <f t="shared" ref="AP8:AP125" si="19">(G8/G$4)/(L8/L$4+M8/M$4)</f>
        <v>1.2531102523601538</v>
      </c>
      <c r="AQ8" s="3">
        <f t="shared" ref="AQ8:AQ125" si="20">AF8+AG8-AE8</f>
        <v>4.357826730654593</v>
      </c>
      <c r="AR8" s="9"/>
      <c r="AS8" s="3">
        <v>12.336016455176331</v>
      </c>
      <c r="AT8" s="3">
        <v>16.436777232822738</v>
      </c>
      <c r="AU8" s="3">
        <v>71.227206312000945</v>
      </c>
      <c r="AV8" s="11"/>
      <c r="AW8" s="3">
        <v>8.6651783253631063</v>
      </c>
      <c r="AX8" s="3">
        <v>41.302751228432669</v>
      </c>
      <c r="AY8" s="3">
        <v>50.032070446204237</v>
      </c>
    </row>
    <row r="9" spans="1:51" x14ac:dyDescent="0.25">
      <c r="A9" s="68" t="s">
        <v>129</v>
      </c>
      <c r="B9" s="60" t="s">
        <v>256</v>
      </c>
      <c r="C9" s="9"/>
      <c r="D9" s="9" t="s">
        <v>173</v>
      </c>
      <c r="E9" s="69">
        <v>72.190799999999996</v>
      </c>
      <c r="F9" s="70">
        <v>0.43576999999999999</v>
      </c>
      <c r="G9" s="70">
        <v>12.569509999999999</v>
      </c>
      <c r="H9" s="70">
        <v>1.6507799999999999</v>
      </c>
      <c r="I9" s="70">
        <v>7.9920000000000005E-2</v>
      </c>
      <c r="J9" s="70">
        <v>0.38196000000000002</v>
      </c>
      <c r="K9" s="70">
        <v>2.0727600000000002</v>
      </c>
      <c r="L9" s="70">
        <v>3.73529</v>
      </c>
      <c r="M9" s="69">
        <v>1.15761</v>
      </c>
      <c r="N9" s="71">
        <v>4.8389488440534659E-2</v>
      </c>
      <c r="O9" s="72">
        <v>3.5229278901876479E-2</v>
      </c>
      <c r="P9" s="72">
        <v>0.19351846437889539</v>
      </c>
      <c r="Q9" s="72">
        <v>4.4378123757093615E-2</v>
      </c>
      <c r="R9" s="70">
        <v>8.5803670936982019</v>
      </c>
      <c r="S9" s="90">
        <v>4.941191576997146</v>
      </c>
      <c r="T9" s="10"/>
      <c r="U9" s="47">
        <f t="shared" si="1"/>
        <v>94.595915355478425</v>
      </c>
      <c r="V9" s="47">
        <f t="shared" si="2"/>
        <v>99.537106932475567</v>
      </c>
      <c r="W9" s="56"/>
      <c r="X9" s="56"/>
      <c r="Y9" s="57">
        <f t="shared" si="3"/>
        <v>76.535904410298585</v>
      </c>
      <c r="Z9" s="57">
        <f t="shared" si="4"/>
        <v>0.46199863507366334</v>
      </c>
      <c r="AA9" s="57">
        <f t="shared" si="5"/>
        <v>13.326058387554816</v>
      </c>
      <c r="AB9" s="57">
        <f t="shared" si="6"/>
        <v>1.750139079805636</v>
      </c>
      <c r="AC9" s="57">
        <f t="shared" si="7"/>
        <v>8.473031855127057E-2</v>
      </c>
      <c r="AD9" s="57">
        <f t="shared" si="8"/>
        <v>0.4049498557788202</v>
      </c>
      <c r="AE9" s="57">
        <f t="shared" si="9"/>
        <v>2.197517706210355</v>
      </c>
      <c r="AF9" s="57">
        <f t="shared" si="10"/>
        <v>3.9601140087759688</v>
      </c>
      <c r="AG9" s="57">
        <f t="shared" si="11"/>
        <v>1.227285586313017</v>
      </c>
      <c r="AH9" s="57">
        <f t="shared" si="12"/>
        <v>5.1302011637881957E-2</v>
      </c>
      <c r="AI9" s="57">
        <f t="shared" si="13"/>
        <v>100.00000000000001</v>
      </c>
      <c r="AJ9" s="9"/>
      <c r="AK9" s="3">
        <f t="shared" si="14"/>
        <v>76.535904410298585</v>
      </c>
      <c r="AL9" s="3">
        <f t="shared" si="15"/>
        <v>1.227285586313017</v>
      </c>
      <c r="AM9" s="3">
        <f t="shared" si="16"/>
        <v>5.1873995950889853</v>
      </c>
      <c r="AN9" s="3">
        <f t="shared" si="17"/>
        <v>0.812095988665545</v>
      </c>
      <c r="AO9" s="3">
        <f t="shared" si="18"/>
        <v>1.1257728794466979</v>
      </c>
      <c r="AP9" s="3">
        <f t="shared" si="19"/>
        <v>1.6993386197721179</v>
      </c>
      <c r="AQ9" s="3">
        <f t="shared" si="20"/>
        <v>2.9898818888786303</v>
      </c>
      <c r="AR9" s="9"/>
      <c r="AS9" s="3">
        <v>13.607582217218157</v>
      </c>
      <c r="AT9" s="3">
        <v>19.822321283426472</v>
      </c>
      <c r="AU9" s="3">
        <v>66.570096499355373</v>
      </c>
      <c r="AV9" s="11"/>
      <c r="AW9" s="3">
        <v>7.8917607410205228</v>
      </c>
      <c r="AX9" s="3">
        <v>53.500699308582568</v>
      </c>
      <c r="AY9" s="3">
        <v>38.607539950396905</v>
      </c>
    </row>
    <row r="10" spans="1:51" x14ac:dyDescent="0.25">
      <c r="A10" s="68" t="s">
        <v>130</v>
      </c>
      <c r="B10" s="60" t="s">
        <v>256</v>
      </c>
      <c r="C10" s="9"/>
      <c r="D10" s="9" t="s">
        <v>173</v>
      </c>
      <c r="E10" s="69">
        <v>72.554670000000002</v>
      </c>
      <c r="F10" s="70">
        <v>0.31634000000000001</v>
      </c>
      <c r="G10" s="70">
        <v>11.94651</v>
      </c>
      <c r="H10" s="70">
        <v>1.77877</v>
      </c>
      <c r="I10" s="70">
        <v>7.9949999999999993E-2</v>
      </c>
      <c r="J10" s="70">
        <v>0.32927000000000001</v>
      </c>
      <c r="K10" s="70">
        <v>2.2704800000000001</v>
      </c>
      <c r="L10" s="70">
        <v>3.8398400000000001</v>
      </c>
      <c r="M10" s="69">
        <v>1.1275299999999999</v>
      </c>
      <c r="N10" s="71">
        <v>4.8478198668363774E-2</v>
      </c>
      <c r="O10" s="72">
        <v>3.0760300890332718E-2</v>
      </c>
      <c r="P10" s="72">
        <v>0.18675883904495394</v>
      </c>
      <c r="Q10" s="72">
        <v>4.2335626514862799E-2</v>
      </c>
      <c r="R10" s="70">
        <v>4.8967376727359282</v>
      </c>
      <c r="S10" s="90">
        <v>4.5929499164690899</v>
      </c>
      <c r="T10" s="10"/>
      <c r="U10" s="47">
        <f t="shared" si="1"/>
        <v>94.551692965118505</v>
      </c>
      <c r="V10" s="47">
        <f t="shared" si="2"/>
        <v>99.1446428815876</v>
      </c>
      <c r="W10" s="56"/>
      <c r="X10" s="56"/>
      <c r="Y10" s="57">
        <f t="shared" si="3"/>
        <v>76.946924978947607</v>
      </c>
      <c r="Z10" s="57">
        <f t="shared" si="4"/>
        <v>0.33549033091653901</v>
      </c>
      <c r="AA10" s="57">
        <f t="shared" si="5"/>
        <v>12.669718003406912</v>
      </c>
      <c r="AB10" s="57">
        <f t="shared" si="6"/>
        <v>1.8864517162686101</v>
      </c>
      <c r="AC10" s="57">
        <f t="shared" si="7"/>
        <v>8.4789947388181353E-2</v>
      </c>
      <c r="AD10" s="57">
        <f t="shared" si="8"/>
        <v>0.34920307662922423</v>
      </c>
      <c r="AE10" s="57">
        <f t="shared" si="9"/>
        <v>2.407928452106542</v>
      </c>
      <c r="AF10" s="57">
        <f t="shared" si="10"/>
        <v>4.072293077911624</v>
      </c>
      <c r="AG10" s="57">
        <f t="shared" si="11"/>
        <v>1.1957874844102079</v>
      </c>
      <c r="AH10" s="57">
        <f t="shared" si="12"/>
        <v>5.1412932014563706E-2</v>
      </c>
      <c r="AI10" s="57">
        <f t="shared" si="13"/>
        <v>100.00000000000001</v>
      </c>
      <c r="AJ10" s="9"/>
      <c r="AK10" s="3">
        <f t="shared" si="14"/>
        <v>76.946924978947607</v>
      </c>
      <c r="AL10" s="3">
        <f t="shared" si="15"/>
        <v>1.1957874844102079</v>
      </c>
      <c r="AM10" s="3">
        <f t="shared" si="16"/>
        <v>5.2680805623218321</v>
      </c>
      <c r="AN10" s="3">
        <f t="shared" si="17"/>
        <v>0.84380277414090821</v>
      </c>
      <c r="AO10" s="3">
        <f t="shared" si="18"/>
        <v>1.0242110831576268</v>
      </c>
      <c r="AP10" s="3">
        <f t="shared" si="19"/>
        <v>1.5852353982144853</v>
      </c>
      <c r="AQ10" s="3">
        <f t="shared" si="20"/>
        <v>2.86015211021529</v>
      </c>
      <c r="AR10" s="9"/>
      <c r="AS10" s="3">
        <v>12.810842882613269</v>
      </c>
      <c r="AT10" s="3">
        <v>21.0438722078495</v>
      </c>
      <c r="AU10" s="3">
        <v>66.145284909537224</v>
      </c>
      <c r="AV10" s="11"/>
      <c r="AW10" s="3">
        <v>7.6880138255760411</v>
      </c>
      <c r="AX10" s="3">
        <v>52.617028587257387</v>
      </c>
      <c r="AY10" s="3">
        <v>39.69495758716657</v>
      </c>
    </row>
    <row r="11" spans="1:51" x14ac:dyDescent="0.25">
      <c r="A11" s="68" t="s">
        <v>131</v>
      </c>
      <c r="B11" s="60" t="s">
        <v>256</v>
      </c>
      <c r="C11" s="9"/>
      <c r="D11" s="9" t="s">
        <v>173</v>
      </c>
      <c r="E11" s="69">
        <v>71.350380000000001</v>
      </c>
      <c r="F11" s="70">
        <v>0.37058000000000002</v>
      </c>
      <c r="G11" s="70">
        <v>12.067690000000001</v>
      </c>
      <c r="H11" s="70">
        <v>1.7158199999999999</v>
      </c>
      <c r="I11" s="70">
        <v>8.1269999999999995E-2</v>
      </c>
      <c r="J11" s="70">
        <v>0.39583000000000002</v>
      </c>
      <c r="K11" s="70">
        <v>2.0337700000000001</v>
      </c>
      <c r="L11" s="70">
        <v>4.3484699999999998</v>
      </c>
      <c r="M11" s="69">
        <v>1.1750799999999999</v>
      </c>
      <c r="N11" s="71">
        <v>4.762498318800587E-2</v>
      </c>
      <c r="O11" s="72">
        <v>3.2621938614238719E-2</v>
      </c>
      <c r="P11" s="72">
        <v>0.18738549187107634</v>
      </c>
      <c r="Q11" s="72">
        <v>4.316988408414002E-2</v>
      </c>
      <c r="R11" s="70">
        <v>4.8488523561102079</v>
      </c>
      <c r="S11" s="90">
        <v>5.2076163631745667</v>
      </c>
      <c r="T11" s="10"/>
      <c r="U11" s="47">
        <f t="shared" si="1"/>
        <v>93.849692297757471</v>
      </c>
      <c r="V11" s="47">
        <f t="shared" si="2"/>
        <v>99.057308660932037</v>
      </c>
      <c r="W11" s="56"/>
      <c r="X11" s="56"/>
      <c r="Y11" s="57">
        <f t="shared" si="3"/>
        <v>76.240022414359018</v>
      </c>
      <c r="Z11" s="57">
        <f t="shared" si="4"/>
        <v>0.39597585193397938</v>
      </c>
      <c r="AA11" s="57">
        <f t="shared" si="5"/>
        <v>12.894688943346008</v>
      </c>
      <c r="AB11" s="57">
        <f t="shared" si="6"/>
        <v>1.8334051655927479</v>
      </c>
      <c r="AC11" s="57">
        <f t="shared" si="7"/>
        <v>8.6839434094323764E-2</v>
      </c>
      <c r="AD11" s="57">
        <f t="shared" si="8"/>
        <v>0.42295623474290855</v>
      </c>
      <c r="AE11" s="57">
        <f t="shared" si="9"/>
        <v>2.1731442829828089</v>
      </c>
      <c r="AF11" s="57">
        <f t="shared" si="10"/>
        <v>4.6464707023027456</v>
      </c>
      <c r="AG11" s="57">
        <f t="shared" si="11"/>
        <v>1.2556082467768916</v>
      </c>
      <c r="AH11" s="57">
        <f t="shared" si="12"/>
        <v>5.0888723868562982E-2</v>
      </c>
      <c r="AI11" s="57">
        <f t="shared" si="13"/>
        <v>100.00000000000001</v>
      </c>
      <c r="AJ11" s="9"/>
      <c r="AK11" s="3">
        <f t="shared" si="14"/>
        <v>76.240022414359018</v>
      </c>
      <c r="AL11" s="3">
        <f t="shared" si="15"/>
        <v>1.2556082467768916</v>
      </c>
      <c r="AM11" s="3">
        <f t="shared" si="16"/>
        <v>5.9020789490796375</v>
      </c>
      <c r="AN11" s="3">
        <f t="shared" si="17"/>
        <v>0.81254942817228248</v>
      </c>
      <c r="AO11" s="3">
        <f t="shared" si="18"/>
        <v>0.99553654780034595</v>
      </c>
      <c r="AP11" s="3">
        <f t="shared" si="19"/>
        <v>1.4325090318298188</v>
      </c>
      <c r="AQ11" s="3">
        <f t="shared" si="20"/>
        <v>3.7289346660968286</v>
      </c>
      <c r="AR11" s="9"/>
      <c r="AS11" s="3">
        <v>12.471206384675808</v>
      </c>
      <c r="AT11" s="3">
        <v>17.558503578905341</v>
      </c>
      <c r="AU11" s="3">
        <v>69.970290036418859</v>
      </c>
      <c r="AV11" s="11"/>
      <c r="AW11" s="3">
        <v>7.9762459559114536</v>
      </c>
      <c r="AX11" s="3">
        <v>47.272650925250595</v>
      </c>
      <c r="AY11" s="3">
        <v>44.751103118837953</v>
      </c>
    </row>
    <row r="12" spans="1:51" x14ac:dyDescent="0.25">
      <c r="A12" s="68" t="s">
        <v>132</v>
      </c>
      <c r="B12" s="60" t="s">
        <v>256</v>
      </c>
      <c r="C12" s="9"/>
      <c r="D12" s="9" t="s">
        <v>173</v>
      </c>
      <c r="E12" s="69">
        <v>71.474310000000003</v>
      </c>
      <c r="F12" s="70">
        <v>0.32607000000000003</v>
      </c>
      <c r="G12" s="70">
        <v>12.958600000000001</v>
      </c>
      <c r="H12" s="70">
        <v>1.80633</v>
      </c>
      <c r="I12" s="70">
        <v>9.3310000000000004E-2</v>
      </c>
      <c r="J12" s="70">
        <v>0.40562999999999999</v>
      </c>
      <c r="K12" s="70">
        <v>2.2505099999999998</v>
      </c>
      <c r="L12" s="70">
        <v>3.70242</v>
      </c>
      <c r="M12" s="69">
        <v>1.23349</v>
      </c>
      <c r="N12" s="71">
        <v>5.5982952425870258E-2</v>
      </c>
      <c r="O12" s="72">
        <v>3.5004192009815291E-2</v>
      </c>
      <c r="P12" s="72">
        <v>0.18502291012076821</v>
      </c>
      <c r="Q12" s="72">
        <v>4.5640367228193562E-2</v>
      </c>
      <c r="R12" s="70">
        <v>6.8104122308461159</v>
      </c>
      <c r="S12" s="90">
        <v>5.4798133143597179</v>
      </c>
      <c r="T12" s="10"/>
      <c r="U12" s="47">
        <f t="shared" si="1"/>
        <v>94.572320421784667</v>
      </c>
      <c r="V12" s="47">
        <f t="shared" si="2"/>
        <v>100.05213373614438</v>
      </c>
      <c r="W12" s="56"/>
      <c r="X12" s="56"/>
      <c r="Y12" s="57">
        <f t="shared" si="3"/>
        <v>75.789255330751772</v>
      </c>
      <c r="Z12" s="57">
        <f t="shared" si="4"/>
        <v>0.34575503402128999</v>
      </c>
      <c r="AA12" s="57">
        <f t="shared" si="5"/>
        <v>13.740918158273651</v>
      </c>
      <c r="AB12" s="57">
        <f t="shared" si="6"/>
        <v>1.9153791842355226</v>
      </c>
      <c r="AC12" s="57">
        <f t="shared" si="7"/>
        <v>9.8943178533831902E-2</v>
      </c>
      <c r="AD12" s="57">
        <f t="shared" si="8"/>
        <v>0.43011811712226172</v>
      </c>
      <c r="AE12" s="57">
        <f t="shared" si="9"/>
        <v>2.3863745870986395</v>
      </c>
      <c r="AF12" s="57">
        <f t="shared" si="10"/>
        <v>3.9259372314567567</v>
      </c>
      <c r="AG12" s="57">
        <f t="shared" si="11"/>
        <v>1.3079565029439109</v>
      </c>
      <c r="AH12" s="57">
        <f t="shared" si="12"/>
        <v>5.9362675562360946E-2</v>
      </c>
      <c r="AI12" s="57">
        <f t="shared" si="13"/>
        <v>100</v>
      </c>
      <c r="AJ12" s="9"/>
      <c r="AK12" s="3">
        <f t="shared" si="14"/>
        <v>75.789255330751772</v>
      </c>
      <c r="AL12" s="3">
        <f t="shared" si="15"/>
        <v>1.3079565029439109</v>
      </c>
      <c r="AM12" s="3">
        <f t="shared" si="16"/>
        <v>5.2338937344006675</v>
      </c>
      <c r="AN12" s="3">
        <f t="shared" si="17"/>
        <v>0.81661964954158295</v>
      </c>
      <c r="AO12" s="3">
        <f t="shared" si="18"/>
        <v>1.1252238156846215</v>
      </c>
      <c r="AP12" s="3">
        <f t="shared" si="19"/>
        <v>1.7453191282426985</v>
      </c>
      <c r="AQ12" s="3">
        <f t="shared" si="20"/>
        <v>2.847519147302028</v>
      </c>
      <c r="AR12" s="9"/>
      <c r="AS12" s="3">
        <v>14.220619765726997</v>
      </c>
      <c r="AT12" s="3">
        <v>21.064412539618022</v>
      </c>
      <c r="AU12" s="3">
        <v>64.714967694654973</v>
      </c>
      <c r="AV12" s="11"/>
      <c r="AW12" s="3">
        <v>8.5577519211146011</v>
      </c>
      <c r="AX12" s="3">
        <v>52.497768285638472</v>
      </c>
      <c r="AY12" s="3">
        <v>38.944479793246934</v>
      </c>
    </row>
    <row r="13" spans="1:51" x14ac:dyDescent="0.25">
      <c r="A13" s="68" t="s">
        <v>133</v>
      </c>
      <c r="B13" s="60" t="s">
        <v>256</v>
      </c>
      <c r="C13" s="9"/>
      <c r="D13" s="9" t="s">
        <v>173</v>
      </c>
      <c r="E13" s="69">
        <v>73.061670000000007</v>
      </c>
      <c r="F13" s="70">
        <v>0.29905999999999999</v>
      </c>
      <c r="G13" s="70">
        <v>12.36782</v>
      </c>
      <c r="H13" s="70">
        <v>1.8326</v>
      </c>
      <c r="I13" s="70">
        <v>2.988E-2</v>
      </c>
      <c r="J13" s="70">
        <v>0.35851</v>
      </c>
      <c r="K13" s="70">
        <v>1.9494</v>
      </c>
      <c r="L13" s="70">
        <v>4.1754699999999998</v>
      </c>
      <c r="M13" s="69">
        <v>1.1896599999999999</v>
      </c>
      <c r="N13" s="71">
        <v>4.392637972569137E-2</v>
      </c>
      <c r="O13" s="72">
        <v>3.2123322901482884E-2</v>
      </c>
      <c r="P13" s="72">
        <v>0.18892614654349585</v>
      </c>
      <c r="Q13" s="72">
        <v>4.2434252235848284E-2</v>
      </c>
      <c r="R13" s="70">
        <v>7.1280451925149597</v>
      </c>
      <c r="S13" s="90">
        <v>5.2499955349938716</v>
      </c>
      <c r="T13" s="10"/>
      <c r="U13" s="47">
        <f t="shared" si="1"/>
        <v>95.571480101406522</v>
      </c>
      <c r="V13" s="47">
        <f t="shared" si="2"/>
        <v>100.82147563640039</v>
      </c>
      <c r="W13" s="56"/>
      <c r="X13" s="56"/>
      <c r="Y13" s="57">
        <f t="shared" si="3"/>
        <v>76.658489083023028</v>
      </c>
      <c r="Z13" s="57">
        <f t="shared" si="4"/>
        <v>0.31378269542933884</v>
      </c>
      <c r="AA13" s="57">
        <f t="shared" si="5"/>
        <v>12.976686605312933</v>
      </c>
      <c r="AB13" s="57">
        <f t="shared" si="6"/>
        <v>1.9228187241483528</v>
      </c>
      <c r="AC13" s="57">
        <f t="shared" si="7"/>
        <v>3.135098956540041E-2</v>
      </c>
      <c r="AD13" s="57">
        <f t="shared" si="8"/>
        <v>0.37615941328954816</v>
      </c>
      <c r="AE13" s="57">
        <f t="shared" si="9"/>
        <v>2.0453687770679903</v>
      </c>
      <c r="AF13" s="57">
        <f t="shared" si="10"/>
        <v>4.381027991989372</v>
      </c>
      <c r="AG13" s="57">
        <f t="shared" si="11"/>
        <v>1.2482268489415744</v>
      </c>
      <c r="AH13" s="57">
        <f t="shared" si="12"/>
        <v>4.6088871232462053E-2</v>
      </c>
      <c r="AI13" s="57">
        <f t="shared" si="13"/>
        <v>99.999999999999986</v>
      </c>
      <c r="AJ13" s="9"/>
      <c r="AK13" s="3">
        <f t="shared" si="14"/>
        <v>76.658489083023028</v>
      </c>
      <c r="AL13" s="3">
        <f t="shared" si="15"/>
        <v>1.2482268489415744</v>
      </c>
      <c r="AM13" s="3">
        <f t="shared" si="16"/>
        <v>5.6292548409309466</v>
      </c>
      <c r="AN13" s="3">
        <f t="shared" si="17"/>
        <v>0.83637973447248193</v>
      </c>
      <c r="AO13" s="3">
        <f t="shared" si="18"/>
        <v>1.0571116641839517</v>
      </c>
      <c r="AP13" s="3">
        <f t="shared" si="19"/>
        <v>1.5165196412885802</v>
      </c>
      <c r="AQ13" s="3">
        <f t="shared" si="20"/>
        <v>3.5838860638629564</v>
      </c>
      <c r="AR13" s="9"/>
      <c r="AS13" s="3">
        <v>13.061847481146236</v>
      </c>
      <c r="AT13" s="3">
        <v>17.431994939573084</v>
      </c>
      <c r="AU13" s="3">
        <v>69.506157579280682</v>
      </c>
      <c r="AV13" s="11"/>
      <c r="AW13" s="3">
        <v>7.9159124833574861</v>
      </c>
      <c r="AX13" s="3">
        <v>49.961052375846535</v>
      </c>
      <c r="AY13" s="3">
        <v>42.123035140795992</v>
      </c>
    </row>
    <row r="14" spans="1:51" x14ac:dyDescent="0.25">
      <c r="A14" s="68" t="s">
        <v>134</v>
      </c>
      <c r="B14" s="60" t="s">
        <v>256</v>
      </c>
      <c r="C14" s="9"/>
      <c r="D14" s="9" t="s">
        <v>173</v>
      </c>
      <c r="E14" s="69">
        <v>73.712074799999996</v>
      </c>
      <c r="F14" s="70">
        <v>0.310284</v>
      </c>
      <c r="G14" s="70">
        <v>11.832489599999999</v>
      </c>
      <c r="H14" s="70">
        <v>1.7799102</v>
      </c>
      <c r="I14" s="70">
        <v>8.403780000000001E-2</v>
      </c>
      <c r="J14" s="70">
        <v>0.32085039999999998</v>
      </c>
      <c r="K14" s="70">
        <v>1.9334100000000001</v>
      </c>
      <c r="L14" s="70">
        <v>3.3745883999999999</v>
      </c>
      <c r="M14" s="69">
        <v>1.2057624</v>
      </c>
      <c r="N14" s="71">
        <v>4.5555014234813861E-2</v>
      </c>
      <c r="O14" s="72">
        <v>3.4731758685028383E-2</v>
      </c>
      <c r="P14" s="72">
        <v>0.19386551998089804</v>
      </c>
      <c r="Q14" s="72">
        <v>4.448623080789485E-2</v>
      </c>
      <c r="R14" s="70">
        <v>8.3651501132131596</v>
      </c>
      <c r="S14" s="90">
        <v>5.2718304659233057</v>
      </c>
      <c r="T14" s="10"/>
      <c r="U14" s="47">
        <f t="shared" si="1"/>
        <v>94.872046123708614</v>
      </c>
      <c r="V14" s="47">
        <f t="shared" si="2"/>
        <v>100.14387658963192</v>
      </c>
      <c r="W14" s="56"/>
      <c r="X14" s="56"/>
      <c r="Y14" s="57">
        <f t="shared" si="3"/>
        <v>77.92059528241397</v>
      </c>
      <c r="Z14" s="57">
        <f t="shared" si="4"/>
        <v>0.32799936851877265</v>
      </c>
      <c r="AA14" s="57">
        <f t="shared" si="5"/>
        <v>12.508054288345337</v>
      </c>
      <c r="AB14" s="57">
        <f t="shared" si="6"/>
        <v>1.8815324722516222</v>
      </c>
      <c r="AC14" s="57">
        <f t="shared" si="7"/>
        <v>8.8835857896981202E-2</v>
      </c>
      <c r="AD14" s="57">
        <f t="shared" si="8"/>
        <v>0.33916904703109285</v>
      </c>
      <c r="AE14" s="57">
        <f t="shared" si="9"/>
        <v>2.0437961966710505</v>
      </c>
      <c r="AF14" s="57">
        <f t="shared" si="10"/>
        <v>3.5672573004433854</v>
      </c>
      <c r="AG14" s="57">
        <f t="shared" si="11"/>
        <v>1.2746042521808401</v>
      </c>
      <c r="AH14" s="57">
        <f t="shared" si="12"/>
        <v>4.8155934246956487E-2</v>
      </c>
      <c r="AI14" s="57">
        <f t="shared" si="13"/>
        <v>100</v>
      </c>
      <c r="AJ14" s="9"/>
      <c r="AK14" s="3">
        <f t="shared" si="14"/>
        <v>77.92059528241397</v>
      </c>
      <c r="AL14" s="3">
        <f t="shared" si="15"/>
        <v>1.2746042521808401</v>
      </c>
      <c r="AM14" s="3">
        <f t="shared" si="16"/>
        <v>4.8418615526242252</v>
      </c>
      <c r="AN14" s="3">
        <f t="shared" si="17"/>
        <v>0.84726941280220125</v>
      </c>
      <c r="AO14" s="3">
        <f t="shared" si="18"/>
        <v>1.140951995186464</v>
      </c>
      <c r="AP14" s="3">
        <f t="shared" si="19"/>
        <v>1.7259721059567041</v>
      </c>
      <c r="AQ14" s="3">
        <f t="shared" si="20"/>
        <v>2.7980653559531747</v>
      </c>
      <c r="AR14" s="9"/>
      <c r="AS14" s="3">
        <v>15.273357148517174</v>
      </c>
      <c r="AT14" s="3">
        <v>19.91847501925119</v>
      </c>
      <c r="AU14" s="3">
        <v>64.808167832231646</v>
      </c>
      <c r="AV14" s="11"/>
      <c r="AW14" s="3">
        <v>8.1051445198958785</v>
      </c>
      <c r="AX14" s="3">
        <v>57.502968926144909</v>
      </c>
      <c r="AY14" s="3">
        <v>34.391886553959218</v>
      </c>
    </row>
    <row r="15" spans="1:51" x14ac:dyDescent="0.25">
      <c r="A15" s="68" t="s">
        <v>135</v>
      </c>
      <c r="B15" s="60" t="s">
        <v>256</v>
      </c>
      <c r="C15" s="9"/>
      <c r="D15" s="9" t="s">
        <v>173</v>
      </c>
      <c r="E15" s="69">
        <v>73.185488949999993</v>
      </c>
      <c r="F15" s="70">
        <v>0.33430039999999994</v>
      </c>
      <c r="G15" s="70">
        <v>12.347657699999997</v>
      </c>
      <c r="H15" s="70">
        <v>1.9051346999999998</v>
      </c>
      <c r="I15" s="70">
        <v>8.9533149999999992E-2</v>
      </c>
      <c r="J15" s="70">
        <v>0.33025054999999998</v>
      </c>
      <c r="K15" s="70">
        <v>1.8488732499999998</v>
      </c>
      <c r="L15" s="70">
        <v>3.4750148999999997</v>
      </c>
      <c r="M15" s="69">
        <v>1.15158855</v>
      </c>
      <c r="N15" s="71">
        <v>4.6147603647686712E-2</v>
      </c>
      <c r="O15" s="72">
        <v>3.3885975817065962E-2</v>
      </c>
      <c r="P15" s="72">
        <v>0.19429701690328566</v>
      </c>
      <c r="Q15" s="72">
        <v>4.3844815530709257E-2</v>
      </c>
      <c r="R15" s="70">
        <v>7.2154184257790357</v>
      </c>
      <c r="S15" s="90">
        <v>5.2300789527477498</v>
      </c>
      <c r="T15" s="10"/>
      <c r="U15" s="47">
        <f t="shared" si="1"/>
        <v>94.986017561898748</v>
      </c>
      <c r="V15" s="47">
        <f t="shared" si="2"/>
        <v>100.21609651464649</v>
      </c>
      <c r="W15" s="56"/>
      <c r="X15" s="56"/>
      <c r="Y15" s="57">
        <f t="shared" si="3"/>
        <v>77.269988457202999</v>
      </c>
      <c r="Z15" s="57">
        <f t="shared" si="4"/>
        <v>0.35295778466256106</v>
      </c>
      <c r="AA15" s="57">
        <f t="shared" si="5"/>
        <v>13.036783406671407</v>
      </c>
      <c r="AB15" s="57">
        <f t="shared" si="6"/>
        <v>2.0114607197471881</v>
      </c>
      <c r="AC15" s="57">
        <f t="shared" si="7"/>
        <v>9.4530016350147308E-2</v>
      </c>
      <c r="AD15" s="57">
        <f t="shared" si="8"/>
        <v>0.34868191157292172</v>
      </c>
      <c r="AE15" s="57">
        <f t="shared" si="9"/>
        <v>1.9520593048703188</v>
      </c>
      <c r="AF15" s="57">
        <f t="shared" si="10"/>
        <v>3.668956306284382</v>
      </c>
      <c r="AG15" s="57">
        <f t="shared" si="11"/>
        <v>1.2158589802787285</v>
      </c>
      <c r="AH15" s="57">
        <f t="shared" si="12"/>
        <v>4.8723112359343353E-2</v>
      </c>
      <c r="AI15" s="57">
        <f t="shared" si="13"/>
        <v>100</v>
      </c>
      <c r="AJ15" s="9"/>
      <c r="AK15" s="3">
        <f t="shared" si="14"/>
        <v>77.269988457202999</v>
      </c>
      <c r="AL15" s="3">
        <f t="shared" si="15"/>
        <v>1.2158589802787285</v>
      </c>
      <c r="AM15" s="3">
        <f t="shared" si="16"/>
        <v>4.8848152865631107</v>
      </c>
      <c r="AN15" s="3">
        <f t="shared" si="17"/>
        <v>0.85226235611959955</v>
      </c>
      <c r="AO15" s="3">
        <f t="shared" si="18"/>
        <v>1.1960656556017311</v>
      </c>
      <c r="AP15" s="3">
        <f t="shared" si="19"/>
        <v>1.7735551678377561</v>
      </c>
      <c r="AQ15" s="3">
        <f t="shared" si="20"/>
        <v>2.9327559816927922</v>
      </c>
      <c r="AR15" s="9"/>
      <c r="AS15" s="3">
        <v>14.538369986608139</v>
      </c>
      <c r="AT15" s="3">
        <v>18.947913660074335</v>
      </c>
      <c r="AU15" s="3">
        <v>66.513716353317534</v>
      </c>
      <c r="AV15" s="11"/>
      <c r="AW15" s="3">
        <v>7.7741078707177822</v>
      </c>
      <c r="AX15" s="3">
        <v>56.658988391839635</v>
      </c>
      <c r="AY15" s="3">
        <v>35.566903737442573</v>
      </c>
    </row>
    <row r="16" spans="1:51" x14ac:dyDescent="0.25">
      <c r="A16" s="68" t="s">
        <v>136</v>
      </c>
      <c r="B16" s="60" t="s">
        <v>256</v>
      </c>
      <c r="C16" s="9"/>
      <c r="D16" s="9" t="s">
        <v>173</v>
      </c>
      <c r="E16" s="69">
        <v>72.647350000000003</v>
      </c>
      <c r="F16" s="70">
        <v>0.36018</v>
      </c>
      <c r="G16" s="70">
        <v>12.29166</v>
      </c>
      <c r="H16" s="70">
        <v>1.63317</v>
      </c>
      <c r="I16" s="70">
        <v>8.2390000000000005E-2</v>
      </c>
      <c r="J16" s="70">
        <v>0.32258999999999999</v>
      </c>
      <c r="K16" s="70">
        <v>2.0613700000000001</v>
      </c>
      <c r="L16" s="70">
        <v>3.3342200000000002</v>
      </c>
      <c r="M16" s="69">
        <v>1.16038</v>
      </c>
      <c r="N16" s="71">
        <v>4.5631410668464399E-2</v>
      </c>
      <c r="O16" s="72">
        <v>3.2086031020239325E-2</v>
      </c>
      <c r="P16" s="72">
        <v>0.20280073717557762</v>
      </c>
      <c r="Q16" s="72">
        <v>4.4308107783069636E-2</v>
      </c>
      <c r="R16" s="70">
        <v>5.7897686360374774</v>
      </c>
      <c r="S16" s="90">
        <v>5.0726293973795862</v>
      </c>
      <c r="T16" s="10"/>
      <c r="U16" s="47">
        <f t="shared" si="1"/>
        <v>94.218136286647379</v>
      </c>
      <c r="V16" s="47">
        <f t="shared" si="2"/>
        <v>99.290765684026965</v>
      </c>
      <c r="W16" s="56"/>
      <c r="X16" s="56"/>
      <c r="Y16" s="57">
        <f t="shared" si="3"/>
        <v>77.334648346111308</v>
      </c>
      <c r="Z16" s="57">
        <f t="shared" si="4"/>
        <v>0.38341926637795282</v>
      </c>
      <c r="AA16" s="57">
        <f t="shared" si="5"/>
        <v>13.084733354898182</v>
      </c>
      <c r="AB16" s="57">
        <f t="shared" si="6"/>
        <v>1.7385441814383953</v>
      </c>
      <c r="AC16" s="57">
        <f t="shared" si="7"/>
        <v>8.7705906371479639E-2</v>
      </c>
      <c r="AD16" s="57">
        <f t="shared" si="8"/>
        <v>0.34340391232401524</v>
      </c>
      <c r="AE16" s="57">
        <f t="shared" si="9"/>
        <v>2.1943721837234733</v>
      </c>
      <c r="AF16" s="57">
        <f t="shared" si="10"/>
        <v>3.5493480658079237</v>
      </c>
      <c r="AG16" s="57">
        <f t="shared" si="11"/>
        <v>1.2352491762997637</v>
      </c>
      <c r="AH16" s="57">
        <f t="shared" si="12"/>
        <v>4.8575606647492116E-2</v>
      </c>
      <c r="AI16" s="57">
        <f t="shared" si="13"/>
        <v>99.999999999999986</v>
      </c>
      <c r="AJ16" s="9"/>
      <c r="AK16" s="3">
        <f t="shared" si="14"/>
        <v>77.334648346111308</v>
      </c>
      <c r="AL16" s="3">
        <f t="shared" si="15"/>
        <v>1.2352491762997637</v>
      </c>
      <c r="AM16" s="3">
        <f t="shared" si="16"/>
        <v>4.7845972421076874</v>
      </c>
      <c r="AN16" s="3">
        <f t="shared" si="17"/>
        <v>0.83505644864400541</v>
      </c>
      <c r="AO16" s="3">
        <f t="shared" si="18"/>
        <v>1.1719910523884196</v>
      </c>
      <c r="AP16" s="3">
        <f t="shared" si="19"/>
        <v>1.8236795567305939</v>
      </c>
      <c r="AQ16" s="3">
        <f t="shared" si="20"/>
        <v>2.5902250583842141</v>
      </c>
      <c r="AR16" s="9"/>
      <c r="AS16" s="3">
        <v>14.697150460633042</v>
      </c>
      <c r="AT16" s="3">
        <v>21.275824704453605</v>
      </c>
      <c r="AU16" s="3">
        <v>64.027024834913362</v>
      </c>
      <c r="AV16" s="11"/>
      <c r="AW16" s="3">
        <v>7.9376230953077371</v>
      </c>
      <c r="AX16" s="3">
        <v>57.482721997113678</v>
      </c>
      <c r="AY16" s="3">
        <v>34.579654907578586</v>
      </c>
    </row>
    <row r="17" spans="1:51" x14ac:dyDescent="0.25">
      <c r="A17" s="68" t="s">
        <v>137</v>
      </c>
      <c r="B17" s="60" t="s">
        <v>256</v>
      </c>
      <c r="C17" s="9"/>
      <c r="D17" s="9" t="s">
        <v>174</v>
      </c>
      <c r="E17" s="69">
        <v>70.681600000000003</v>
      </c>
      <c r="F17" s="70">
        <v>0.37567</v>
      </c>
      <c r="G17" s="70">
        <v>12.375159999999999</v>
      </c>
      <c r="H17" s="70">
        <v>2.20031</v>
      </c>
      <c r="I17" s="70">
        <v>0.14087</v>
      </c>
      <c r="J17" s="70">
        <v>0.47050999999999998</v>
      </c>
      <c r="K17" s="70">
        <v>2.4364400000000002</v>
      </c>
      <c r="L17" s="70">
        <v>3.7949999999999999</v>
      </c>
      <c r="M17" s="69">
        <v>1.1310800000000001</v>
      </c>
      <c r="N17" s="71">
        <v>5.7058494998020848E-2</v>
      </c>
      <c r="O17" s="72">
        <v>3.7422146566550171E-2</v>
      </c>
      <c r="P17" s="72">
        <v>0.21335217426070857</v>
      </c>
      <c r="Q17" s="72">
        <v>4.7655083511034181E-2</v>
      </c>
      <c r="R17" s="70">
        <v>4.9621621334920629</v>
      </c>
      <c r="S17" s="90">
        <v>5.598771570065316</v>
      </c>
      <c r="T17" s="10"/>
      <c r="U17" s="47">
        <f t="shared" si="1"/>
        <v>93.962127899336323</v>
      </c>
      <c r="V17" s="47">
        <f t="shared" si="2"/>
        <v>99.560899469401633</v>
      </c>
      <c r="W17" s="56"/>
      <c r="X17" s="56"/>
      <c r="Y17" s="57">
        <f t="shared" si="3"/>
        <v>75.463174245435823</v>
      </c>
      <c r="Z17" s="57">
        <f t="shared" si="4"/>
        <v>0.40108388419026841</v>
      </c>
      <c r="AA17" s="57">
        <f t="shared" si="5"/>
        <v>13.212333271956879</v>
      </c>
      <c r="AB17" s="57">
        <f t="shared" si="6"/>
        <v>2.3491598509933969</v>
      </c>
      <c r="AC17" s="57">
        <f t="shared" si="7"/>
        <v>0.15039978376203345</v>
      </c>
      <c r="AD17" s="57">
        <f t="shared" si="8"/>
        <v>0.50233976189305296</v>
      </c>
      <c r="AE17" s="57">
        <f t="shared" si="9"/>
        <v>2.6012639252443304</v>
      </c>
      <c r="AF17" s="57">
        <f t="shared" si="10"/>
        <v>4.0517298173984306</v>
      </c>
      <c r="AG17" s="57">
        <f t="shared" si="11"/>
        <v>1.2075969859981601</v>
      </c>
      <c r="AH17" s="57">
        <f t="shared" si="12"/>
        <v>6.091847312763117E-2</v>
      </c>
      <c r="AI17" s="57">
        <f t="shared" si="13"/>
        <v>100.00000000000001</v>
      </c>
      <c r="AJ17" s="9"/>
      <c r="AK17" s="3">
        <f t="shared" si="14"/>
        <v>75.463174245435823</v>
      </c>
      <c r="AL17" s="3">
        <f t="shared" si="15"/>
        <v>1.2075969859981601</v>
      </c>
      <c r="AM17" s="3">
        <f t="shared" si="16"/>
        <v>5.2593268033965908</v>
      </c>
      <c r="AN17" s="3">
        <f t="shared" si="17"/>
        <v>0.82383312990018054</v>
      </c>
      <c r="AO17" s="3">
        <f t="shared" si="18"/>
        <v>1.040284820575474</v>
      </c>
      <c r="AP17" s="3">
        <f t="shared" si="19"/>
        <v>1.6574907619567401</v>
      </c>
      <c r="AQ17" s="3">
        <f t="shared" si="20"/>
        <v>2.6580628781522604</v>
      </c>
      <c r="AR17" s="9"/>
      <c r="AS17" s="3">
        <v>12.756392610513972</v>
      </c>
      <c r="AT17" s="3">
        <v>22.352901504778522</v>
      </c>
      <c r="AU17" s="3">
        <v>64.890705884707515</v>
      </c>
      <c r="AV17" s="11"/>
      <c r="AW17" s="3">
        <v>8.018094561638744</v>
      </c>
      <c r="AX17" s="3">
        <v>51.194526761552964</v>
      </c>
      <c r="AY17" s="3">
        <v>40.787378676808295</v>
      </c>
    </row>
    <row r="18" spans="1:51" x14ac:dyDescent="0.25">
      <c r="A18" s="68" t="s">
        <v>138</v>
      </c>
      <c r="B18" s="60" t="s">
        <v>256</v>
      </c>
      <c r="C18" s="9"/>
      <c r="D18" s="9" t="s">
        <v>174</v>
      </c>
      <c r="E18" s="69">
        <v>71.579269999999994</v>
      </c>
      <c r="F18" s="70">
        <v>0.45295999999999997</v>
      </c>
      <c r="G18" s="70">
        <v>12.48297</v>
      </c>
      <c r="H18" s="70">
        <v>1.88744</v>
      </c>
      <c r="I18" s="70">
        <v>3.8420000000000003E-2</v>
      </c>
      <c r="J18" s="70">
        <v>0.37894</v>
      </c>
      <c r="K18" s="70">
        <v>2.3114699999999999</v>
      </c>
      <c r="L18" s="70">
        <v>4.0066899999999999</v>
      </c>
      <c r="M18" s="69">
        <v>1.14273</v>
      </c>
      <c r="N18" s="71">
        <v>5.3853970595150596E-2</v>
      </c>
      <c r="O18" s="72">
        <v>3.1377200147539946E-2</v>
      </c>
      <c r="P18" s="72">
        <v>0.1959238881165607</v>
      </c>
      <c r="Q18" s="72">
        <v>4.5427899246413397E-2</v>
      </c>
      <c r="R18" s="70">
        <v>13.215625768082592</v>
      </c>
      <c r="S18" s="90">
        <v>5.6187614205083749</v>
      </c>
      <c r="T18" s="10"/>
      <c r="U18" s="47">
        <f t="shared" si="1"/>
        <v>94.607472958105689</v>
      </c>
      <c r="V18" s="47">
        <f t="shared" si="2"/>
        <v>100.22623437861407</v>
      </c>
      <c r="W18" s="56"/>
      <c r="X18" s="56"/>
      <c r="Y18" s="57">
        <f t="shared" si="3"/>
        <v>75.877950145613156</v>
      </c>
      <c r="Z18" s="57">
        <f t="shared" si="4"/>
        <v>0.48016243107755829</v>
      </c>
      <c r="AA18" s="57">
        <f t="shared" si="5"/>
        <v>13.232632511189131</v>
      </c>
      <c r="AB18" s="57">
        <f t="shared" si="6"/>
        <v>2.0007898686705818</v>
      </c>
      <c r="AC18" s="57">
        <f t="shared" si="7"/>
        <v>4.0727306168314624E-2</v>
      </c>
      <c r="AD18" s="57">
        <f t="shared" si="8"/>
        <v>0.40169717333214838</v>
      </c>
      <c r="AE18" s="57">
        <f t="shared" si="9"/>
        <v>2.4502849138176521</v>
      </c>
      <c r="AF18" s="57">
        <f t="shared" si="10"/>
        <v>4.2473110450683107</v>
      </c>
      <c r="AG18" s="57">
        <f t="shared" si="11"/>
        <v>1.2113564439801709</v>
      </c>
      <c r="AH18" s="57">
        <f t="shared" si="12"/>
        <v>5.708816108298051E-2</v>
      </c>
      <c r="AI18" s="57">
        <f t="shared" si="13"/>
        <v>100.00000000000001</v>
      </c>
      <c r="AJ18" s="9"/>
      <c r="AK18" s="3">
        <f t="shared" si="14"/>
        <v>75.877950145613156</v>
      </c>
      <c r="AL18" s="3">
        <f t="shared" si="15"/>
        <v>1.2113564439801709</v>
      </c>
      <c r="AM18" s="3">
        <f t="shared" si="16"/>
        <v>5.4586674890484819</v>
      </c>
      <c r="AN18" s="3">
        <f t="shared" si="17"/>
        <v>0.83279944228240643</v>
      </c>
      <c r="AO18" s="3">
        <f t="shared" si="18"/>
        <v>1.0376949590204656</v>
      </c>
      <c r="AP18" s="3">
        <f t="shared" si="19"/>
        <v>1.5948611240073083</v>
      </c>
      <c r="AQ18" s="3">
        <f t="shared" si="20"/>
        <v>3.0083825752308297</v>
      </c>
      <c r="AR18" s="9"/>
      <c r="AS18" s="3">
        <v>12.560211142002544</v>
      </c>
      <c r="AT18" s="3">
        <v>20.670735747609076</v>
      </c>
      <c r="AU18" s="3">
        <v>66.769053110388384</v>
      </c>
      <c r="AV18" s="11"/>
      <c r="AW18" s="3">
        <v>7.8686985461601102</v>
      </c>
      <c r="AX18" s="3">
        <v>50.301944829311417</v>
      </c>
      <c r="AY18" s="3">
        <v>41.829356624528458</v>
      </c>
    </row>
    <row r="19" spans="1:51" x14ac:dyDescent="0.25">
      <c r="A19" s="68" t="s">
        <v>139</v>
      </c>
      <c r="B19" s="60" t="s">
        <v>256</v>
      </c>
      <c r="C19" s="9"/>
      <c r="D19" s="73" t="s">
        <v>140</v>
      </c>
      <c r="E19" s="69">
        <v>72.67662</v>
      </c>
      <c r="F19" s="70">
        <v>0.30586000000000002</v>
      </c>
      <c r="G19" s="70">
        <v>12.13363</v>
      </c>
      <c r="H19" s="70">
        <v>1.24112</v>
      </c>
      <c r="I19" s="70">
        <v>8.6099999999999996E-2</v>
      </c>
      <c r="J19" s="70">
        <v>0.38244</v>
      </c>
      <c r="K19" s="70">
        <v>1.9436100000000001</v>
      </c>
      <c r="L19" s="70">
        <v>4.1460699999999999</v>
      </c>
      <c r="M19" s="69">
        <v>1.1585700000000001</v>
      </c>
      <c r="N19" s="71">
        <v>4.7366435935041924E-2</v>
      </c>
      <c r="O19" s="72">
        <v>2.0370122476975644E-2</v>
      </c>
      <c r="P19" s="72">
        <v>0.15879000383456138</v>
      </c>
      <c r="Q19" s="72">
        <v>4.0919626373534058E-2</v>
      </c>
      <c r="R19" s="70">
        <v>9.8434122030992199</v>
      </c>
      <c r="S19" s="90">
        <v>4.7538062693774474</v>
      </c>
      <c r="T19" s="10"/>
      <c r="U19" s="47">
        <f t="shared" si="1"/>
        <v>94.341466188620117</v>
      </c>
      <c r="V19" s="47">
        <f t="shared" si="2"/>
        <v>99.095272457997567</v>
      </c>
      <c r="W19" s="56"/>
      <c r="X19" s="56"/>
      <c r="Y19" s="57">
        <f t="shared" si="3"/>
        <v>77.215840896551512</v>
      </c>
      <c r="Z19" s="57">
        <f t="shared" si="4"/>
        <v>0.32496333891998891</v>
      </c>
      <c r="AA19" s="57">
        <f t="shared" si="5"/>
        <v>12.891469685541573</v>
      </c>
      <c r="AB19" s="57">
        <f t="shared" si="6"/>
        <v>1.3186376093649925</v>
      </c>
      <c r="AC19" s="57">
        <f t="shared" si="7"/>
        <v>9.1477615513669799E-2</v>
      </c>
      <c r="AD19" s="57">
        <f t="shared" si="8"/>
        <v>0.40632635629556191</v>
      </c>
      <c r="AE19" s="57">
        <f t="shared" si="9"/>
        <v>2.0650035805868034</v>
      </c>
      <c r="AF19" s="57">
        <f t="shared" si="10"/>
        <v>4.405024359497804</v>
      </c>
      <c r="AG19" s="57">
        <f t="shared" si="11"/>
        <v>1.230931718997357</v>
      </c>
      <c r="AH19" s="57">
        <f t="shared" si="12"/>
        <v>5.0324838730762343E-2</v>
      </c>
      <c r="AI19" s="57">
        <f t="shared" si="13"/>
        <v>100.00000000000001</v>
      </c>
      <c r="AJ19" s="9"/>
      <c r="AK19" s="3">
        <f t="shared" si="14"/>
        <v>77.215840896551512</v>
      </c>
      <c r="AL19" s="3">
        <f t="shared" si="15"/>
        <v>1.230931718997357</v>
      </c>
      <c r="AM19" s="3">
        <f t="shared" si="16"/>
        <v>5.6359560784951608</v>
      </c>
      <c r="AN19" s="3">
        <f t="shared" si="17"/>
        <v>0.76444356845450734</v>
      </c>
      <c r="AO19" s="3">
        <f t="shared" si="18"/>
        <v>1.0453627693879974</v>
      </c>
      <c r="AP19" s="3">
        <f t="shared" si="19"/>
        <v>1.5029164690644823</v>
      </c>
      <c r="AQ19" s="3">
        <f t="shared" si="20"/>
        <v>3.5709524979083573</v>
      </c>
      <c r="AR19" s="9"/>
      <c r="AS19" s="3">
        <v>12.839354160299765</v>
      </c>
      <c r="AT19" s="3">
        <v>17.499005896479911</v>
      </c>
      <c r="AU19" s="3">
        <v>69.661639943220322</v>
      </c>
      <c r="AV19" s="11"/>
      <c r="AW19" s="3">
        <v>7.7135608557230366</v>
      </c>
      <c r="AX19" s="3">
        <v>50.435479017872041</v>
      </c>
      <c r="AY19" s="3">
        <v>41.850960126404921</v>
      </c>
    </row>
    <row r="20" spans="1:51" x14ac:dyDescent="0.25">
      <c r="A20" s="68" t="s">
        <v>141</v>
      </c>
      <c r="B20" s="60" t="s">
        <v>256</v>
      </c>
      <c r="C20" s="9"/>
      <c r="D20" s="73" t="s">
        <v>140</v>
      </c>
      <c r="E20" s="69">
        <v>72.492608600000011</v>
      </c>
      <c r="F20" s="70">
        <v>0.27686119999999997</v>
      </c>
      <c r="G20" s="70">
        <v>12.0673891</v>
      </c>
      <c r="H20" s="70">
        <v>1.5327760000000001</v>
      </c>
      <c r="I20" s="70">
        <v>6.8760799999999997E-2</v>
      </c>
      <c r="J20" s="70">
        <v>0.37758849999999999</v>
      </c>
      <c r="K20" s="70">
        <v>2.1710253000000002</v>
      </c>
      <c r="L20" s="70">
        <v>4.0847227999999998</v>
      </c>
      <c r="M20" s="69">
        <v>1.2534908</v>
      </c>
      <c r="N20" s="71">
        <v>5.0230522641491908E-2</v>
      </c>
      <c r="O20" s="72">
        <v>2.9798905687118647E-2</v>
      </c>
      <c r="P20" s="72">
        <v>0.1849713103790894</v>
      </c>
      <c r="Q20" s="72">
        <v>4.3406519511499472E-2</v>
      </c>
      <c r="R20" s="70">
        <v>5.0916677992998114</v>
      </c>
      <c r="S20" s="90">
        <v>5.0334776298653452</v>
      </c>
      <c r="T20" s="10"/>
      <c r="U20" s="47">
        <f t="shared" si="1"/>
        <v>94.633630358219193</v>
      </c>
      <c r="V20" s="47">
        <f t="shared" si="2"/>
        <v>99.667107988084538</v>
      </c>
      <c r="W20" s="56"/>
      <c r="X20" s="56"/>
      <c r="Y20" s="57">
        <f t="shared" si="3"/>
        <v>76.812990896828282</v>
      </c>
      <c r="Z20" s="57">
        <f t="shared" si="4"/>
        <v>0.29336145085672843</v>
      </c>
      <c r="AA20" s="57">
        <f t="shared" si="5"/>
        <v>12.786575997029091</v>
      </c>
      <c r="AB20" s="57">
        <f t="shared" si="6"/>
        <v>1.6241257034151872</v>
      </c>
      <c r="AC20" s="57">
        <f t="shared" si="7"/>
        <v>7.285877562500391E-2</v>
      </c>
      <c r="AD20" s="57">
        <f t="shared" si="8"/>
        <v>0.40009185175393236</v>
      </c>
      <c r="AE20" s="57">
        <f t="shared" si="9"/>
        <v>2.3004131017804741</v>
      </c>
      <c r="AF20" s="57">
        <f t="shared" si="10"/>
        <v>4.3281622956035664</v>
      </c>
      <c r="AG20" s="57">
        <f t="shared" si="11"/>
        <v>1.3281957880828417</v>
      </c>
      <c r="AH20" s="57">
        <f t="shared" si="12"/>
        <v>5.3224139024896998E-2</v>
      </c>
      <c r="AI20" s="57">
        <f t="shared" si="13"/>
        <v>99.999999999999986</v>
      </c>
      <c r="AJ20" s="9"/>
      <c r="AK20" s="3">
        <f t="shared" si="14"/>
        <v>76.812990896828282</v>
      </c>
      <c r="AL20" s="3">
        <f t="shared" si="15"/>
        <v>1.3281957880828417</v>
      </c>
      <c r="AM20" s="3">
        <f t="shared" si="16"/>
        <v>5.656358083686408</v>
      </c>
      <c r="AN20" s="3">
        <f t="shared" si="17"/>
        <v>0.80234740542969674</v>
      </c>
      <c r="AO20" s="3">
        <f t="shared" si="18"/>
        <v>1.0037416998825226</v>
      </c>
      <c r="AP20" s="3">
        <f t="shared" si="19"/>
        <v>1.4943715173486389</v>
      </c>
      <c r="AQ20" s="3">
        <f t="shared" si="20"/>
        <v>3.3559449819059339</v>
      </c>
      <c r="AR20" s="9"/>
      <c r="AS20" s="3">
        <v>13.605371984273539</v>
      </c>
      <c r="AT20" s="3">
        <v>19.176250863407109</v>
      </c>
      <c r="AU20" s="3">
        <v>67.218377152319349</v>
      </c>
      <c r="AV20" s="11"/>
      <c r="AW20" s="3">
        <v>8.4450319350141214</v>
      </c>
      <c r="AX20" s="3">
        <v>49.831644195023287</v>
      </c>
      <c r="AY20" s="3">
        <v>41.723323869962591</v>
      </c>
    </row>
    <row r="21" spans="1:51" x14ac:dyDescent="0.25">
      <c r="A21" s="68" t="s">
        <v>142</v>
      </c>
      <c r="B21" s="60" t="s">
        <v>256</v>
      </c>
      <c r="C21" s="9"/>
      <c r="D21" s="73" t="s">
        <v>140</v>
      </c>
      <c r="E21" s="69">
        <v>71.921599999999998</v>
      </c>
      <c r="F21" s="70">
        <v>0.33912999999999999</v>
      </c>
      <c r="G21" s="70">
        <v>12.427630000000001</v>
      </c>
      <c r="H21" s="70">
        <v>1.55298</v>
      </c>
      <c r="I21" s="70">
        <v>9.6780000000000005E-2</v>
      </c>
      <c r="J21" s="70">
        <v>0.39376</v>
      </c>
      <c r="K21" s="70">
        <v>2.3303199999999999</v>
      </c>
      <c r="L21" s="70">
        <v>3.7882199999999999</v>
      </c>
      <c r="M21" s="69">
        <v>1.17425</v>
      </c>
      <c r="N21" s="71">
        <v>4.7817941721589707E-2</v>
      </c>
      <c r="O21" s="72">
        <v>3.0294084844218649E-2</v>
      </c>
      <c r="P21" s="72">
        <v>0.20559173879945761</v>
      </c>
      <c r="Q21" s="72">
        <v>4.5645141044604286E-2</v>
      </c>
      <c r="R21" s="70">
        <v>3.109777494304256</v>
      </c>
      <c r="S21" s="90">
        <v>5.3600796881157082</v>
      </c>
      <c r="T21" s="10"/>
      <c r="U21" s="47">
        <f t="shared" si="1"/>
        <v>94.354018906409848</v>
      </c>
      <c r="V21" s="47">
        <f t="shared" si="2"/>
        <v>99.714098594525552</v>
      </c>
      <c r="W21" s="56"/>
      <c r="X21" s="56"/>
      <c r="Y21" s="57">
        <f t="shared" si="3"/>
        <v>76.453383527557833</v>
      </c>
      <c r="Z21" s="57">
        <f t="shared" si="4"/>
        <v>0.36049859785795485</v>
      </c>
      <c r="AA21" s="57">
        <f t="shared" si="5"/>
        <v>13.210695573076567</v>
      </c>
      <c r="AB21" s="57">
        <f t="shared" si="6"/>
        <v>1.6508333456239399</v>
      </c>
      <c r="AC21" s="57">
        <f t="shared" si="7"/>
        <v>0.10287811252526428</v>
      </c>
      <c r="AD21" s="57">
        <f t="shared" si="8"/>
        <v>0.41857083682525376</v>
      </c>
      <c r="AE21" s="57">
        <f t="shared" si="9"/>
        <v>2.4771535769774107</v>
      </c>
      <c r="AF21" s="57">
        <f t="shared" si="10"/>
        <v>4.0269159271590889</v>
      </c>
      <c r="AG21" s="57">
        <f t="shared" si="11"/>
        <v>1.2482395498325229</v>
      </c>
      <c r="AH21" s="57">
        <f t="shared" si="12"/>
        <v>5.0830952564168586E-2</v>
      </c>
      <c r="AI21" s="57">
        <f t="shared" si="13"/>
        <v>100</v>
      </c>
      <c r="AJ21" s="9"/>
      <c r="AK21" s="3">
        <f t="shared" si="14"/>
        <v>76.453383527557833</v>
      </c>
      <c r="AL21" s="3">
        <f t="shared" si="15"/>
        <v>1.2482395498325229</v>
      </c>
      <c r="AM21" s="3">
        <f t="shared" si="16"/>
        <v>5.2751554769916122</v>
      </c>
      <c r="AN21" s="3">
        <f t="shared" si="17"/>
        <v>0.7977336470201466</v>
      </c>
      <c r="AO21" s="3">
        <f t="shared" si="18"/>
        <v>1.058700462839554</v>
      </c>
      <c r="AP21" s="3">
        <f t="shared" si="19"/>
        <v>1.6566250160718179</v>
      </c>
      <c r="AQ21" s="3">
        <f t="shared" si="20"/>
        <v>2.7980019000142016</v>
      </c>
      <c r="AR21" s="9"/>
      <c r="AS21" s="3">
        <v>13.312314057847493</v>
      </c>
      <c r="AT21" s="3">
        <v>21.575190116256923</v>
      </c>
      <c r="AU21" s="3">
        <v>65.112495825895579</v>
      </c>
      <c r="AV21" s="11"/>
      <c r="AW21" s="3">
        <v>8.0831101245900037</v>
      </c>
      <c r="AX21" s="3">
        <v>52.381203445494009</v>
      </c>
      <c r="AY21" s="3">
        <v>39.535686429915977</v>
      </c>
    </row>
    <row r="22" spans="1:51" x14ac:dyDescent="0.25">
      <c r="A22" s="68" t="s">
        <v>143</v>
      </c>
      <c r="B22" s="60" t="s">
        <v>256</v>
      </c>
      <c r="C22" s="9"/>
      <c r="D22" s="73" t="s">
        <v>140</v>
      </c>
      <c r="E22" s="69">
        <v>73.472489999999993</v>
      </c>
      <c r="F22" s="70">
        <v>0.10750999999999999</v>
      </c>
      <c r="G22" s="70">
        <v>11.59801</v>
      </c>
      <c r="H22" s="70">
        <v>1.3217300000000001</v>
      </c>
      <c r="I22" s="70">
        <v>5.8560000000000001E-2</v>
      </c>
      <c r="J22" s="70">
        <v>0.29823</v>
      </c>
      <c r="K22" s="70">
        <v>1.90272</v>
      </c>
      <c r="L22" s="70">
        <v>4.3416800000000002</v>
      </c>
      <c r="M22" s="69">
        <v>1.1938599999999999</v>
      </c>
      <c r="N22" s="71">
        <v>3.8662948632616413E-2</v>
      </c>
      <c r="O22" s="72">
        <v>2.8857514539316113E-2</v>
      </c>
      <c r="P22" s="72">
        <v>0.164442897553114</v>
      </c>
      <c r="Q22" s="72">
        <v>4.1320958467063566E-2</v>
      </c>
      <c r="R22" s="70">
        <v>14.6139176903066</v>
      </c>
      <c r="S22" s="90">
        <v>4.6853000062073189</v>
      </c>
      <c r="T22" s="10"/>
      <c r="U22" s="47">
        <f t="shared" si="1"/>
        <v>94.568074319192121</v>
      </c>
      <c r="V22" s="47">
        <f t="shared" si="2"/>
        <v>99.253374325399434</v>
      </c>
      <c r="W22" s="56"/>
      <c r="X22" s="56"/>
      <c r="Y22" s="57">
        <f t="shared" si="3"/>
        <v>77.885933042234711</v>
      </c>
      <c r="Z22" s="57">
        <f t="shared" si="4"/>
        <v>0.11396805336760268</v>
      </c>
      <c r="AA22" s="57">
        <f t="shared" si="5"/>
        <v>12.294694657594546</v>
      </c>
      <c r="AB22" s="57">
        <f t="shared" si="6"/>
        <v>1.4011254318441215</v>
      </c>
      <c r="AC22" s="57">
        <f t="shared" si="7"/>
        <v>6.2077659801012118E-2</v>
      </c>
      <c r="AD22" s="57">
        <f t="shared" si="8"/>
        <v>0.31614447545177332</v>
      </c>
      <c r="AE22" s="57">
        <f t="shared" si="9"/>
        <v>2.0170151102558362</v>
      </c>
      <c r="AF22" s="57">
        <f t="shared" si="10"/>
        <v>4.6024817965310501</v>
      </c>
      <c r="AG22" s="57">
        <f t="shared" si="11"/>
        <v>1.2655743669746642</v>
      </c>
      <c r="AH22" s="57">
        <f t="shared" si="12"/>
        <v>4.0985405944664759E-2</v>
      </c>
      <c r="AI22" s="57">
        <f t="shared" si="13"/>
        <v>99.999999999999986</v>
      </c>
      <c r="AJ22" s="9"/>
      <c r="AK22" s="3">
        <f t="shared" si="14"/>
        <v>77.885933042234711</v>
      </c>
      <c r="AL22" s="3">
        <f t="shared" si="15"/>
        <v>1.2655743669746642</v>
      </c>
      <c r="AM22" s="3">
        <f t="shared" si="16"/>
        <v>5.868056163505714</v>
      </c>
      <c r="AN22" s="3">
        <f t="shared" si="17"/>
        <v>0.8159028617990568</v>
      </c>
      <c r="AO22" s="3">
        <f t="shared" si="18"/>
        <v>0.97522176906812419</v>
      </c>
      <c r="AP22" s="3">
        <f t="shared" si="19"/>
        <v>1.3752599048686178</v>
      </c>
      <c r="AQ22" s="3">
        <f t="shared" si="20"/>
        <v>3.8510410532498778</v>
      </c>
      <c r="AR22" s="9"/>
      <c r="AS22" s="3">
        <v>12.794940874371003</v>
      </c>
      <c r="AT22" s="3">
        <v>16.658009299025956</v>
      </c>
      <c r="AU22" s="3">
        <v>70.547049826603043</v>
      </c>
      <c r="AV22" s="11"/>
      <c r="AW22" s="3">
        <v>7.8244324019592746</v>
      </c>
      <c r="AX22" s="3">
        <v>49.03424885763318</v>
      </c>
      <c r="AY22" s="3">
        <v>43.141318740407549</v>
      </c>
    </row>
    <row r="23" spans="1:51" x14ac:dyDescent="0.25">
      <c r="A23" s="68" t="s">
        <v>144</v>
      </c>
      <c r="B23" s="60" t="s">
        <v>256</v>
      </c>
      <c r="C23" s="9"/>
      <c r="D23" s="73" t="s">
        <v>140</v>
      </c>
      <c r="E23" s="69">
        <v>73.612780000000001</v>
      </c>
      <c r="F23" s="70">
        <v>0.24548</v>
      </c>
      <c r="G23" s="70">
        <v>12.006309999999999</v>
      </c>
      <c r="H23" s="70">
        <v>1.5868</v>
      </c>
      <c r="I23" s="70">
        <v>0.12268</v>
      </c>
      <c r="J23" s="70">
        <v>0.35131000000000001</v>
      </c>
      <c r="K23" s="70">
        <v>2.0576599999999998</v>
      </c>
      <c r="L23" s="70">
        <v>3.79758</v>
      </c>
      <c r="M23" s="69">
        <v>1.2378899999999999</v>
      </c>
      <c r="N23" s="71">
        <v>4.6431457285586133E-2</v>
      </c>
      <c r="O23" s="72">
        <v>2.227523488094707E-2</v>
      </c>
      <c r="P23" s="72">
        <v>0.19691795240608198</v>
      </c>
      <c r="Q23" s="72">
        <v>4.3867292249643086E-2</v>
      </c>
      <c r="R23" s="70">
        <v>9.1347684665928703</v>
      </c>
      <c r="S23" s="90">
        <v>5.2882428378948818</v>
      </c>
      <c r="T23" s="10"/>
      <c r="U23" s="47">
        <f t="shared" si="1"/>
        <v>95.327981936822255</v>
      </c>
      <c r="V23" s="47">
        <f t="shared" si="2"/>
        <v>100.61622477471714</v>
      </c>
      <c r="W23" s="56"/>
      <c r="X23" s="56"/>
      <c r="Y23" s="57">
        <f t="shared" si="3"/>
        <v>77.434219553924081</v>
      </c>
      <c r="Z23" s="57">
        <f t="shared" si="4"/>
        <v>0.25822353423002481</v>
      </c>
      <c r="AA23" s="57">
        <f t="shared" si="5"/>
        <v>12.629590195784946</v>
      </c>
      <c r="AB23" s="57">
        <f t="shared" si="6"/>
        <v>1.6691751023146624</v>
      </c>
      <c r="AC23" s="57">
        <f t="shared" si="7"/>
        <v>0.12904865235187973</v>
      </c>
      <c r="AD23" s="57">
        <f t="shared" si="8"/>
        <v>0.36954745726882032</v>
      </c>
      <c r="AE23" s="57">
        <f t="shared" si="9"/>
        <v>2.1644787251252762</v>
      </c>
      <c r="AF23" s="57">
        <f t="shared" si="10"/>
        <v>3.9947227029544461</v>
      </c>
      <c r="AG23" s="57">
        <f t="shared" si="11"/>
        <v>1.3021522355711477</v>
      </c>
      <c r="AH23" s="57">
        <f t="shared" si="12"/>
        <v>4.8841840474720892E-2</v>
      </c>
      <c r="AI23" s="57">
        <f t="shared" si="13"/>
        <v>100.00000000000001</v>
      </c>
      <c r="AJ23" s="9"/>
      <c r="AK23" s="3">
        <f t="shared" si="14"/>
        <v>77.434219553924081</v>
      </c>
      <c r="AL23" s="3">
        <f t="shared" si="15"/>
        <v>1.3021522355711477</v>
      </c>
      <c r="AM23" s="3">
        <f t="shared" si="16"/>
        <v>5.296874938525594</v>
      </c>
      <c r="AN23" s="3">
        <f t="shared" si="17"/>
        <v>0.81873577867097325</v>
      </c>
      <c r="AO23" s="3">
        <f t="shared" si="18"/>
        <v>1.0599613658738529</v>
      </c>
      <c r="AP23" s="3">
        <f t="shared" si="19"/>
        <v>1.5826818916511154</v>
      </c>
      <c r="AQ23" s="3">
        <f t="shared" si="20"/>
        <v>3.1323962134003178</v>
      </c>
      <c r="AR23" s="9"/>
      <c r="AS23" s="3">
        <v>14.275714193883314</v>
      </c>
      <c r="AT23" s="3">
        <v>19.32569144210791</v>
      </c>
      <c r="AU23" s="3">
        <v>66.398594364008773</v>
      </c>
      <c r="AV23" s="11"/>
      <c r="AW23" s="3">
        <v>8.2633878472065003</v>
      </c>
      <c r="AX23" s="3">
        <v>53.302294241453225</v>
      </c>
      <c r="AY23" s="3">
        <v>38.43431791134028</v>
      </c>
    </row>
    <row r="24" spans="1:51" x14ac:dyDescent="0.25">
      <c r="A24" s="68" t="s">
        <v>145</v>
      </c>
      <c r="B24" s="60" t="s">
        <v>256</v>
      </c>
      <c r="C24" s="9"/>
      <c r="D24" s="73" t="s">
        <v>140</v>
      </c>
      <c r="E24" s="69">
        <v>74.42801</v>
      </c>
      <c r="F24" s="70">
        <v>0.24693999999999999</v>
      </c>
      <c r="G24" s="70">
        <v>11.92718</v>
      </c>
      <c r="H24" s="70">
        <v>1.5257400000000001</v>
      </c>
      <c r="I24" s="70">
        <v>7.1940000000000004E-2</v>
      </c>
      <c r="J24" s="70">
        <v>0.35238000000000003</v>
      </c>
      <c r="K24" s="70">
        <v>1.95611</v>
      </c>
      <c r="L24" s="70">
        <v>3.9758</v>
      </c>
      <c r="M24" s="69">
        <v>1.2981799999999999</v>
      </c>
      <c r="N24" s="71">
        <v>5.2599734823757419E-2</v>
      </c>
      <c r="O24" s="72">
        <v>3.6890590942595287E-2</v>
      </c>
      <c r="P24" s="72">
        <v>0.18740206059546857</v>
      </c>
      <c r="Q24" s="72">
        <v>4.5295028022981527E-2</v>
      </c>
      <c r="R24" s="70">
        <v>3.9803464850763204</v>
      </c>
      <c r="S24" s="90">
        <v>4.9198290977155255</v>
      </c>
      <c r="T24" s="10"/>
      <c r="U24" s="47">
        <f t="shared" si="1"/>
        <v>96.104467414384786</v>
      </c>
      <c r="V24" s="47">
        <f t="shared" si="2"/>
        <v>101.02429651210031</v>
      </c>
      <c r="W24" s="56"/>
      <c r="X24" s="56"/>
      <c r="Y24" s="57">
        <f t="shared" si="3"/>
        <v>77.662757240310825</v>
      </c>
      <c r="Z24" s="57">
        <f t="shared" si="4"/>
        <v>0.25767236384423492</v>
      </c>
      <c r="AA24" s="57">
        <f t="shared" si="5"/>
        <v>12.445552217525238</v>
      </c>
      <c r="AB24" s="57">
        <f t="shared" si="6"/>
        <v>1.5920508318283917</v>
      </c>
      <c r="AC24" s="57">
        <f t="shared" si="7"/>
        <v>7.5066614784782798E-2</v>
      </c>
      <c r="AD24" s="57">
        <f t="shared" si="8"/>
        <v>0.36769493630611283</v>
      </c>
      <c r="AE24" s="57">
        <f t="shared" si="9"/>
        <v>2.0411253245296281</v>
      </c>
      <c r="AF24" s="57">
        <f t="shared" si="10"/>
        <v>4.1485939263461127</v>
      </c>
      <c r="AG24" s="57">
        <f t="shared" si="11"/>
        <v>1.3546007503657118</v>
      </c>
      <c r="AH24" s="57">
        <f t="shared" si="12"/>
        <v>5.4885794158975848E-2</v>
      </c>
      <c r="AI24" s="57">
        <f t="shared" si="13"/>
        <v>100</v>
      </c>
      <c r="AJ24" s="9"/>
      <c r="AK24" s="3">
        <f t="shared" si="14"/>
        <v>77.662757240310825</v>
      </c>
      <c r="AL24" s="3">
        <f t="shared" si="15"/>
        <v>1.3546007503657118</v>
      </c>
      <c r="AM24" s="3">
        <f t="shared" si="16"/>
        <v>5.5031946767118249</v>
      </c>
      <c r="AN24" s="3">
        <f t="shared" si="17"/>
        <v>0.81237620599322724</v>
      </c>
      <c r="AO24" s="3">
        <f t="shared" si="18"/>
        <v>1.0370667179960291</v>
      </c>
      <c r="AP24" s="3">
        <f t="shared" si="19"/>
        <v>1.5013235686739408</v>
      </c>
      <c r="AQ24" s="3">
        <f t="shared" si="20"/>
        <v>3.4620693521821968</v>
      </c>
      <c r="AR24" s="9"/>
      <c r="AS24" s="3">
        <v>14.570303361180239</v>
      </c>
      <c r="AT24" s="3">
        <v>17.775557298858516</v>
      </c>
      <c r="AU24" s="3">
        <v>67.654139339961247</v>
      </c>
      <c r="AV24" s="11"/>
      <c r="AW24" s="3">
        <v>8.4920708156019167</v>
      </c>
      <c r="AX24" s="3">
        <v>52.076784341233179</v>
      </c>
      <c r="AY24" s="3">
        <v>39.431144843164908</v>
      </c>
    </row>
    <row r="25" spans="1:51" x14ac:dyDescent="0.25">
      <c r="A25" s="68" t="s">
        <v>146</v>
      </c>
      <c r="B25" s="60" t="s">
        <v>256</v>
      </c>
      <c r="C25" s="9"/>
      <c r="D25" s="73" t="s">
        <v>140</v>
      </c>
      <c r="E25" s="69">
        <v>74.42801</v>
      </c>
      <c r="F25" s="70">
        <v>0.29065999999999997</v>
      </c>
      <c r="G25" s="70">
        <v>11.92718</v>
      </c>
      <c r="H25" s="70">
        <v>1.5054000000000001</v>
      </c>
      <c r="I25" s="70">
        <v>8.8179999999999994E-2</v>
      </c>
      <c r="J25" s="70">
        <v>0.35780000000000001</v>
      </c>
      <c r="K25" s="70">
        <v>1.95611</v>
      </c>
      <c r="L25" s="70">
        <v>3.9758</v>
      </c>
      <c r="M25" s="69">
        <v>1.2981799999999999</v>
      </c>
      <c r="N25" s="71">
        <v>4.371944222507277E-2</v>
      </c>
      <c r="O25" s="72">
        <v>4.4810606165476503E-2</v>
      </c>
      <c r="P25" s="72">
        <v>0.17398938232983746</v>
      </c>
      <c r="Q25" s="72">
        <v>4.3771782769925723E-2</v>
      </c>
      <c r="R25" s="70">
        <v>7.0717978084316861</v>
      </c>
      <c r="S25" s="90">
        <v>4.7821813267059463</v>
      </c>
      <c r="T25" s="10"/>
      <c r="U25" s="47">
        <f t="shared" si="1"/>
        <v>96.133611213490283</v>
      </c>
      <c r="V25" s="47">
        <f t="shared" si="2"/>
        <v>100.91579254019624</v>
      </c>
      <c r="W25" s="56"/>
      <c r="X25" s="56"/>
      <c r="Y25" s="57">
        <f t="shared" si="3"/>
        <v>77.633465155921968</v>
      </c>
      <c r="Z25" s="57">
        <f t="shared" si="4"/>
        <v>0.30317810434835324</v>
      </c>
      <c r="AA25" s="57">
        <f t="shared" si="5"/>
        <v>12.44085812503128</v>
      </c>
      <c r="AB25" s="57">
        <f t="shared" si="6"/>
        <v>1.5702343572765809</v>
      </c>
      <c r="AC25" s="57">
        <f t="shared" si="7"/>
        <v>9.1977723943569067E-2</v>
      </c>
      <c r="AD25" s="57">
        <f t="shared" si="8"/>
        <v>0.37320968050588588</v>
      </c>
      <c r="AE25" s="57">
        <f t="shared" si="9"/>
        <v>2.0403554727064517</v>
      </c>
      <c r="AF25" s="57">
        <f t="shared" si="10"/>
        <v>4.1470291999868669</v>
      </c>
      <c r="AG25" s="57">
        <f t="shared" si="11"/>
        <v>1.3540898352127748</v>
      </c>
      <c r="AH25" s="57">
        <f t="shared" si="12"/>
        <v>4.5602345066279887E-2</v>
      </c>
      <c r="AI25" s="57">
        <f t="shared" si="13"/>
        <v>100</v>
      </c>
      <c r="AJ25" s="9"/>
      <c r="AK25" s="3">
        <f t="shared" si="14"/>
        <v>77.633465155921968</v>
      </c>
      <c r="AL25" s="3">
        <f t="shared" si="15"/>
        <v>1.3540898352127748</v>
      </c>
      <c r="AM25" s="3">
        <f t="shared" si="16"/>
        <v>5.5011190351996415</v>
      </c>
      <c r="AN25" s="3">
        <f t="shared" si="17"/>
        <v>0.80796479175611846</v>
      </c>
      <c r="AO25" s="3">
        <f t="shared" si="18"/>
        <v>1.0370667179960291</v>
      </c>
      <c r="AP25" s="3">
        <f t="shared" si="19"/>
        <v>1.5013235686739408</v>
      </c>
      <c r="AQ25" s="3">
        <f t="shared" si="20"/>
        <v>3.4607635624931898</v>
      </c>
      <c r="AR25" s="9"/>
      <c r="AS25" s="3">
        <v>14.554314907238281</v>
      </c>
      <c r="AT25" s="3">
        <v>17.865784776107368</v>
      </c>
      <c r="AU25" s="3">
        <v>67.579900316654346</v>
      </c>
      <c r="AV25" s="11"/>
      <c r="AW25" s="3">
        <v>8.4917557610690189</v>
      </c>
      <c r="AX25" s="3">
        <v>52.078562285229651</v>
      </c>
      <c r="AY25" s="3">
        <v>39.429681953701333</v>
      </c>
    </row>
    <row r="26" spans="1:51" x14ac:dyDescent="0.25">
      <c r="A26" s="68" t="s">
        <v>147</v>
      </c>
      <c r="B26" s="60" t="s">
        <v>256</v>
      </c>
      <c r="C26" s="9"/>
      <c r="D26" s="73" t="s">
        <v>140</v>
      </c>
      <c r="E26" s="69">
        <v>74.186019999999999</v>
      </c>
      <c r="F26" s="70">
        <v>0.30643999999999999</v>
      </c>
      <c r="G26" s="70">
        <v>11.000299999999999</v>
      </c>
      <c r="H26" s="70">
        <v>1.7787500000000001</v>
      </c>
      <c r="I26" s="70">
        <v>0.13943</v>
      </c>
      <c r="J26" s="70">
        <v>0.42469000000000001</v>
      </c>
      <c r="K26" s="70">
        <v>2.1338499999999998</v>
      </c>
      <c r="L26" s="70">
        <v>3.6717900000000001</v>
      </c>
      <c r="M26" s="69">
        <v>1.21444</v>
      </c>
      <c r="N26" s="71">
        <v>4.5532645766318929E-2</v>
      </c>
      <c r="O26" s="72">
        <v>3.4346504288535633E-2</v>
      </c>
      <c r="P26" s="72">
        <v>0.20125925406693845</v>
      </c>
      <c r="Q26" s="72">
        <v>4.7373063676269971E-2</v>
      </c>
      <c r="R26" s="70">
        <v>3.2610984804160448</v>
      </c>
      <c r="S26" s="90">
        <v>5.1564045077853198</v>
      </c>
      <c r="T26" s="10"/>
      <c r="U26" s="47">
        <f t="shared" si="1"/>
        <v>95.184221467798054</v>
      </c>
      <c r="V26" s="47">
        <f t="shared" si="2"/>
        <v>100.34062597558338</v>
      </c>
      <c r="W26" s="56"/>
      <c r="X26" s="56"/>
      <c r="Y26" s="57">
        <f t="shared" si="3"/>
        <v>78.171810960274655</v>
      </c>
      <c r="Z26" s="57">
        <f t="shared" si="4"/>
        <v>0.32290409636029221</v>
      </c>
      <c r="AA26" s="57">
        <f t="shared" si="5"/>
        <v>11.591312919958629</v>
      </c>
      <c r="AB26" s="57">
        <f t="shared" si="6"/>
        <v>1.8743168692105137</v>
      </c>
      <c r="AC26" s="57">
        <f t="shared" si="7"/>
        <v>0.14692115309853657</v>
      </c>
      <c r="AD26" s="57">
        <f t="shared" si="8"/>
        <v>0.44750731198033061</v>
      </c>
      <c r="AE26" s="57">
        <f t="shared" si="9"/>
        <v>2.2484953205143241</v>
      </c>
      <c r="AF26" s="57">
        <f t="shared" si="10"/>
        <v>3.869064195192395</v>
      </c>
      <c r="AG26" s="57">
        <f t="shared" si="11"/>
        <v>1.2796881960050688</v>
      </c>
      <c r="AH26" s="57">
        <f t="shared" si="12"/>
        <v>4.7978977405255509E-2</v>
      </c>
      <c r="AI26" s="57">
        <f t="shared" si="13"/>
        <v>99.999999999999986</v>
      </c>
      <c r="AJ26" s="9"/>
      <c r="AK26" s="3">
        <f t="shared" si="14"/>
        <v>78.171810960274655</v>
      </c>
      <c r="AL26" s="3">
        <f t="shared" si="15"/>
        <v>1.2796881960050688</v>
      </c>
      <c r="AM26" s="3">
        <f t="shared" si="16"/>
        <v>5.1487523911974638</v>
      </c>
      <c r="AN26" s="3">
        <f t="shared" si="17"/>
        <v>0.80726046545401731</v>
      </c>
      <c r="AO26" s="3">
        <f t="shared" si="18"/>
        <v>0.97925252775900373</v>
      </c>
      <c r="AP26" s="3">
        <f t="shared" si="19"/>
        <v>1.4958711687980215</v>
      </c>
      <c r="AQ26" s="3">
        <f t="shared" si="20"/>
        <v>2.9002570706831396</v>
      </c>
      <c r="AR26" s="9"/>
      <c r="AS26" s="3">
        <v>14.250525109784643</v>
      </c>
      <c r="AT26" s="3">
        <v>20.426071541048181</v>
      </c>
      <c r="AU26" s="3">
        <v>65.323403349167165</v>
      </c>
      <c r="AV26" s="11"/>
      <c r="AW26" s="3">
        <v>8.1179312223783793</v>
      </c>
      <c r="AX26" s="3">
        <v>54.670043851177752</v>
      </c>
      <c r="AY26" s="3">
        <v>37.212024926443874</v>
      </c>
    </row>
    <row r="27" spans="1:51" x14ac:dyDescent="0.25">
      <c r="A27" s="68" t="s">
        <v>148</v>
      </c>
      <c r="B27" s="60" t="s">
        <v>256</v>
      </c>
      <c r="C27" s="9"/>
      <c r="D27" s="73" t="s">
        <v>140</v>
      </c>
      <c r="E27" s="69">
        <v>71.78922</v>
      </c>
      <c r="F27" s="70">
        <v>0.30325999999999997</v>
      </c>
      <c r="G27" s="70">
        <v>12.363530000000001</v>
      </c>
      <c r="H27" s="70">
        <v>1.3242799999999999</v>
      </c>
      <c r="I27" s="70">
        <v>8.1290000000000001E-2</v>
      </c>
      <c r="J27" s="70">
        <v>0.37448999999999999</v>
      </c>
      <c r="K27" s="70">
        <v>2.1755100000000001</v>
      </c>
      <c r="L27" s="70">
        <v>4.1441699999999999</v>
      </c>
      <c r="M27" s="69">
        <v>1.2815799999999999</v>
      </c>
      <c r="N27" s="71">
        <v>4.6131683746685817E-2</v>
      </c>
      <c r="O27" s="72">
        <v>3.2460570566346603E-2</v>
      </c>
      <c r="P27" s="72">
        <v>0.20086941565159433</v>
      </c>
      <c r="Q27" s="72">
        <v>4.4440647491472994E-2</v>
      </c>
      <c r="R27" s="70">
        <v>4.7284342177072025</v>
      </c>
      <c r="S27" s="90">
        <v>5.1782501661784242</v>
      </c>
      <c r="T27" s="10"/>
      <c r="U27" s="47">
        <f t="shared" si="1"/>
        <v>94.161232317456083</v>
      </c>
      <c r="V27" s="47">
        <f t="shared" si="2"/>
        <v>99.339482483634512</v>
      </c>
      <c r="W27" s="56"/>
      <c r="X27" s="56"/>
      <c r="Y27" s="57">
        <f t="shared" si="3"/>
        <v>76.466311225109337</v>
      </c>
      <c r="Z27" s="57">
        <f t="shared" si="4"/>
        <v>0.32301748844919409</v>
      </c>
      <c r="AA27" s="57">
        <f t="shared" si="5"/>
        <v>13.169018033918965</v>
      </c>
      <c r="AB27" s="57">
        <f t="shared" si="6"/>
        <v>1.4105572762761287</v>
      </c>
      <c r="AC27" s="57">
        <f t="shared" si="7"/>
        <v>8.6586070157735895E-2</v>
      </c>
      <c r="AD27" s="57">
        <f t="shared" si="8"/>
        <v>0.3988881463079163</v>
      </c>
      <c r="AE27" s="57">
        <f t="shared" si="9"/>
        <v>2.3172451899231894</v>
      </c>
      <c r="AF27" s="57">
        <f t="shared" si="10"/>
        <v>4.414164034513278</v>
      </c>
      <c r="AG27" s="57">
        <f t="shared" si="11"/>
        <v>1.3650753572733567</v>
      </c>
      <c r="AH27" s="57">
        <f t="shared" si="12"/>
        <v>4.9137178070919212E-2</v>
      </c>
      <c r="AI27" s="57">
        <f t="shared" si="13"/>
        <v>100</v>
      </c>
      <c r="AJ27" s="9"/>
      <c r="AK27" s="3">
        <f t="shared" si="14"/>
        <v>76.466311225109337</v>
      </c>
      <c r="AL27" s="3">
        <f t="shared" si="15"/>
        <v>1.3650753572733567</v>
      </c>
      <c r="AM27" s="3">
        <f t="shared" si="16"/>
        <v>5.7792393917866347</v>
      </c>
      <c r="AN27" s="3">
        <f t="shared" si="17"/>
        <v>0.77955226428533586</v>
      </c>
      <c r="AO27" s="3">
        <f t="shared" si="18"/>
        <v>1.0168430818352048</v>
      </c>
      <c r="AP27" s="3">
        <f t="shared" si="19"/>
        <v>1.5071212425446581</v>
      </c>
      <c r="AQ27" s="3">
        <f t="shared" si="20"/>
        <v>3.4619942018634453</v>
      </c>
      <c r="AR27" s="9"/>
      <c r="AS27" s="3">
        <v>13.721846155281392</v>
      </c>
      <c r="AT27" s="3">
        <v>19.005191651311531</v>
      </c>
      <c r="AU27" s="3">
        <v>67.272962193407082</v>
      </c>
      <c r="AV27" s="11"/>
      <c r="AW27" s="3">
        <v>8.6784734196667586</v>
      </c>
      <c r="AX27" s="3">
        <v>48.774291488864044</v>
      </c>
      <c r="AY27" s="3">
        <v>42.547235091469197</v>
      </c>
    </row>
    <row r="28" spans="1:51" x14ac:dyDescent="0.25">
      <c r="A28" s="68" t="s">
        <v>149</v>
      </c>
      <c r="B28" s="60" t="s">
        <v>256</v>
      </c>
      <c r="C28" s="9"/>
      <c r="D28" s="73" t="s">
        <v>140</v>
      </c>
      <c r="E28" s="69">
        <v>71.740660000000005</v>
      </c>
      <c r="F28" s="70">
        <v>0.29576999999999998</v>
      </c>
      <c r="G28" s="70">
        <v>12.197839999999999</v>
      </c>
      <c r="H28" s="70">
        <v>1.64727</v>
      </c>
      <c r="I28" s="70">
        <v>5.74E-2</v>
      </c>
      <c r="J28" s="70">
        <v>0.39040999999999998</v>
      </c>
      <c r="K28" s="70">
        <v>2.3015300000000001</v>
      </c>
      <c r="L28" s="70">
        <v>3.8240599999999998</v>
      </c>
      <c r="M28" s="69">
        <v>1.28074</v>
      </c>
      <c r="N28" s="71">
        <v>4.6796830150063098E-2</v>
      </c>
      <c r="O28" s="72">
        <v>2.8141060215642191E-2</v>
      </c>
      <c r="P28" s="72">
        <v>0.18649847337593234</v>
      </c>
      <c r="Q28" s="72">
        <v>4.2739179759083409E-2</v>
      </c>
      <c r="R28" s="70">
        <v>10.564607766266665</v>
      </c>
      <c r="S28" s="90">
        <v>5.5042821332772194</v>
      </c>
      <c r="T28" s="10"/>
      <c r="U28" s="47">
        <f t="shared" si="1"/>
        <v>94.039855543500735</v>
      </c>
      <c r="V28" s="47">
        <f t="shared" si="2"/>
        <v>99.54413767677795</v>
      </c>
      <c r="W28" s="56"/>
      <c r="X28" s="56"/>
      <c r="Y28" s="57">
        <f t="shared" si="3"/>
        <v>76.496870657329609</v>
      </c>
      <c r="Z28" s="57">
        <f t="shared" si="4"/>
        <v>0.315378746645464</v>
      </c>
      <c r="AA28" s="57">
        <f t="shared" si="5"/>
        <v>13.006523619643326</v>
      </c>
      <c r="AB28" s="57">
        <f t="shared" si="6"/>
        <v>1.7564795212045627</v>
      </c>
      <c r="AC28" s="57">
        <f t="shared" si="7"/>
        <v>6.1205463899143372E-2</v>
      </c>
      <c r="AD28" s="57">
        <f t="shared" si="8"/>
        <v>0.41629312126941742</v>
      </c>
      <c r="AE28" s="57">
        <f t="shared" si="9"/>
        <v>2.4541151799267502</v>
      </c>
      <c r="AF28" s="57">
        <f t="shared" si="10"/>
        <v>4.0775847783651251</v>
      </c>
      <c r="AG28" s="57">
        <f t="shared" si="11"/>
        <v>1.3656495789928378</v>
      </c>
      <c r="AH28" s="57">
        <f t="shared" si="12"/>
        <v>4.9899332723763609E-2</v>
      </c>
      <c r="AI28" s="57">
        <f t="shared" si="13"/>
        <v>100.00000000000001</v>
      </c>
      <c r="AJ28" s="9"/>
      <c r="AK28" s="3">
        <f t="shared" si="14"/>
        <v>76.496870657329609</v>
      </c>
      <c r="AL28" s="3">
        <f t="shared" si="15"/>
        <v>1.3656495789928378</v>
      </c>
      <c r="AM28" s="3">
        <f t="shared" si="16"/>
        <v>5.4432343573579631</v>
      </c>
      <c r="AN28" s="3">
        <f t="shared" si="17"/>
        <v>0.80840465627576474</v>
      </c>
      <c r="AO28" s="3">
        <f t="shared" si="18"/>
        <v>1.0284476601402071</v>
      </c>
      <c r="AP28" s="3">
        <f t="shared" si="19"/>
        <v>1.5890906504380478</v>
      </c>
      <c r="AQ28" s="3">
        <f t="shared" si="20"/>
        <v>2.9891191774312129</v>
      </c>
      <c r="AR28" s="9"/>
      <c r="AS28" s="3">
        <v>14.296253336115518</v>
      </c>
      <c r="AT28" s="3">
        <v>20.98618834130745</v>
      </c>
      <c r="AU28" s="3">
        <v>64.717558322577034</v>
      </c>
      <c r="AV28" s="11"/>
      <c r="AW28" s="3">
        <v>8.8149126720272726</v>
      </c>
      <c r="AX28" s="3">
        <v>51.28095219914217</v>
      </c>
      <c r="AY28" s="3">
        <v>39.904135128830561</v>
      </c>
    </row>
    <row r="29" spans="1:51" x14ac:dyDescent="0.25">
      <c r="A29" s="68" t="s">
        <v>150</v>
      </c>
      <c r="B29" s="60" t="s">
        <v>256</v>
      </c>
      <c r="C29" s="9"/>
      <c r="D29" s="73" t="s">
        <v>140</v>
      </c>
      <c r="E29" s="69">
        <v>72.811258449999997</v>
      </c>
      <c r="F29" s="70">
        <v>0.25704874999999994</v>
      </c>
      <c r="G29" s="70">
        <v>11.795873249999998</v>
      </c>
      <c r="H29" s="70">
        <v>1.5623691999999998</v>
      </c>
      <c r="I29" s="70">
        <v>2.9130499999999997E-2</v>
      </c>
      <c r="J29" s="70">
        <v>0.33131629999999995</v>
      </c>
      <c r="K29" s="70">
        <v>2.2945394499999998</v>
      </c>
      <c r="L29" s="70">
        <v>3.6753758999999997</v>
      </c>
      <c r="M29" s="69">
        <v>1.2545196999999999</v>
      </c>
      <c r="N29" s="71">
        <v>4.6718079140781507E-2</v>
      </c>
      <c r="O29" s="72">
        <v>2.8022971759503152E-2</v>
      </c>
      <c r="P29" s="72">
        <v>0.1948508265160977</v>
      </c>
      <c r="Q29" s="72">
        <v>4.4427486344840644E-2</v>
      </c>
      <c r="R29" s="70">
        <v>3.452908413681389</v>
      </c>
      <c r="S29" s="90">
        <v>5.8207253668837202</v>
      </c>
      <c r="T29" s="10"/>
      <c r="U29" s="47">
        <f t="shared" si="1"/>
        <v>94.325450863761233</v>
      </c>
      <c r="V29" s="47">
        <f t="shared" si="2"/>
        <v>100.14617623064495</v>
      </c>
      <c r="W29" s="56"/>
      <c r="X29" s="56"/>
      <c r="Y29" s="57">
        <f t="shared" si="3"/>
        <v>77.410898232413572</v>
      </c>
      <c r="Z29" s="57">
        <f t="shared" si="4"/>
        <v>0.27328705821893556</v>
      </c>
      <c r="AA29" s="57">
        <f t="shared" si="5"/>
        <v>12.541043283096824</v>
      </c>
      <c r="AB29" s="57">
        <f t="shared" si="6"/>
        <v>1.6610673365261328</v>
      </c>
      <c r="AC29" s="57">
        <f t="shared" si="7"/>
        <v>3.0970734732017578E-2</v>
      </c>
      <c r="AD29" s="57">
        <f t="shared" si="8"/>
        <v>0.35224624499042428</v>
      </c>
      <c r="AE29" s="57">
        <f t="shared" si="9"/>
        <v>2.4394903155833063</v>
      </c>
      <c r="AF29" s="57">
        <f t="shared" si="10"/>
        <v>3.9075570978647933</v>
      </c>
      <c r="AG29" s="57">
        <f t="shared" si="11"/>
        <v>1.3337703384696546</v>
      </c>
      <c r="AH29" s="57">
        <f t="shared" si="12"/>
        <v>4.9669358104342448E-2</v>
      </c>
      <c r="AI29" s="57">
        <f t="shared" si="13"/>
        <v>100.00000000000001</v>
      </c>
      <c r="AJ29" s="9"/>
      <c r="AK29" s="3">
        <f t="shared" si="14"/>
        <v>77.410898232413572</v>
      </c>
      <c r="AL29" s="3">
        <f t="shared" si="15"/>
        <v>1.3337703384696546</v>
      </c>
      <c r="AM29" s="3">
        <f t="shared" si="16"/>
        <v>5.2413274363344478</v>
      </c>
      <c r="AN29" s="3">
        <f t="shared" si="17"/>
        <v>0.82504153936860147</v>
      </c>
      <c r="AO29" s="3">
        <f t="shared" si="18"/>
        <v>1.0190999247321053</v>
      </c>
      <c r="AP29" s="3">
        <f t="shared" si="19"/>
        <v>1.5933792473925117</v>
      </c>
      <c r="AQ29" s="3">
        <f t="shared" si="20"/>
        <v>2.8018371207511414</v>
      </c>
      <c r="AR29" s="9"/>
      <c r="AS29" s="3">
        <v>14.41786730244508</v>
      </c>
      <c r="AT29" s="3">
        <v>21.540637063503688</v>
      </c>
      <c r="AU29" s="3">
        <v>64.041495634051216</v>
      </c>
      <c r="AV29" s="11"/>
      <c r="AW29" s="3">
        <v>8.5288763952205748</v>
      </c>
      <c r="AX29" s="3">
        <v>53.587434639543048</v>
      </c>
      <c r="AY29" s="3">
        <v>37.883688965236374</v>
      </c>
    </row>
    <row r="30" spans="1:51" x14ac:dyDescent="0.25">
      <c r="A30" s="68" t="s">
        <v>151</v>
      </c>
      <c r="B30" s="60" t="s">
        <v>256</v>
      </c>
      <c r="C30" s="9"/>
      <c r="D30" s="73" t="s">
        <v>140</v>
      </c>
      <c r="E30" s="69">
        <v>71.578969999999998</v>
      </c>
      <c r="F30" s="70">
        <v>0.29243000000000002</v>
      </c>
      <c r="G30" s="70">
        <v>11.934089999999999</v>
      </c>
      <c r="H30" s="70">
        <v>1.5893600000000001</v>
      </c>
      <c r="I30" s="70">
        <v>5.9790000000000003E-2</v>
      </c>
      <c r="J30" s="70">
        <v>0.41744999999999999</v>
      </c>
      <c r="K30" s="70">
        <v>2.1617700000000002</v>
      </c>
      <c r="L30" s="70">
        <v>4.20261</v>
      </c>
      <c r="M30" s="69">
        <v>1.27932</v>
      </c>
      <c r="N30" s="71">
        <v>4.8669460210501808E-2</v>
      </c>
      <c r="O30" s="72">
        <v>2.9125595894058495E-2</v>
      </c>
      <c r="P30" s="72">
        <v>0.20850884025076599</v>
      </c>
      <c r="Q30" s="72">
        <v>4.4900193624011063E-2</v>
      </c>
      <c r="R30" s="70">
        <v>2.9020696342582051</v>
      </c>
      <c r="S30" s="90">
        <v>5.247360865751304</v>
      </c>
      <c r="T30" s="10"/>
      <c r="U30" s="47">
        <f t="shared" si="1"/>
        <v>93.846994089979347</v>
      </c>
      <c r="V30" s="47">
        <f t="shared" si="2"/>
        <v>99.094354955730651</v>
      </c>
      <c r="W30" s="56"/>
      <c r="X30" s="56"/>
      <c r="Y30" s="57">
        <f t="shared" si="3"/>
        <v>76.502306979542695</v>
      </c>
      <c r="Z30" s="57">
        <f t="shared" si="4"/>
        <v>0.31254388865930416</v>
      </c>
      <c r="AA30" s="57">
        <f t="shared" si="5"/>
        <v>12.754939288753254</v>
      </c>
      <c r="AB30" s="57">
        <f t="shared" si="6"/>
        <v>1.6986791877698992</v>
      </c>
      <c r="AC30" s="57">
        <f t="shared" si="7"/>
        <v>6.3902469318947414E-2</v>
      </c>
      <c r="AD30" s="57">
        <f t="shared" si="8"/>
        <v>0.44616300078933929</v>
      </c>
      <c r="AE30" s="57">
        <f t="shared" si="9"/>
        <v>2.3104606305338846</v>
      </c>
      <c r="AF30" s="57">
        <f t="shared" si="10"/>
        <v>4.4916734668757581</v>
      </c>
      <c r="AG30" s="57">
        <f t="shared" si="11"/>
        <v>1.3673140499935743</v>
      </c>
      <c r="AH30" s="57">
        <f t="shared" si="12"/>
        <v>5.2017037763360495E-2</v>
      </c>
      <c r="AI30" s="57">
        <f t="shared" si="13"/>
        <v>100.00000000000001</v>
      </c>
      <c r="AJ30" s="9"/>
      <c r="AK30" s="3">
        <f t="shared" si="14"/>
        <v>76.502306979542695</v>
      </c>
      <c r="AL30" s="3">
        <f t="shared" si="15"/>
        <v>1.3673140499935743</v>
      </c>
      <c r="AM30" s="3">
        <f t="shared" si="16"/>
        <v>5.8589875168693322</v>
      </c>
      <c r="AN30" s="3">
        <f t="shared" si="17"/>
        <v>0.79198329687414359</v>
      </c>
      <c r="AO30" s="3">
        <f t="shared" si="18"/>
        <v>0.97600941458209978</v>
      </c>
      <c r="AP30" s="3">
        <f t="shared" si="19"/>
        <v>1.4383477482646261</v>
      </c>
      <c r="AQ30" s="3">
        <f t="shared" si="20"/>
        <v>3.5485268863354475</v>
      </c>
      <c r="AR30" s="9"/>
      <c r="AS30" s="3">
        <v>13.592840931713507</v>
      </c>
      <c r="AT30" s="3">
        <v>18.707528475286491</v>
      </c>
      <c r="AU30" s="3">
        <v>67.699630593000009</v>
      </c>
      <c r="AV30" s="11"/>
      <c r="AW30" s="3">
        <v>8.702260291373026</v>
      </c>
      <c r="AX30" s="3">
        <v>47.955820972892923</v>
      </c>
      <c r="AY30" s="3">
        <v>43.341918735734055</v>
      </c>
    </row>
    <row r="31" spans="1:51" x14ac:dyDescent="0.25">
      <c r="A31" s="68" t="s">
        <v>152</v>
      </c>
      <c r="B31" s="60" t="s">
        <v>256</v>
      </c>
      <c r="C31" s="9"/>
      <c r="D31" s="73" t="s">
        <v>140</v>
      </c>
      <c r="E31" s="69">
        <v>72.722520000000003</v>
      </c>
      <c r="F31" s="70">
        <v>0.25890000000000002</v>
      </c>
      <c r="G31" s="70">
        <v>11.93074</v>
      </c>
      <c r="H31" s="70">
        <v>1.38863</v>
      </c>
      <c r="I31" s="70">
        <v>5.2630000000000003E-2</v>
      </c>
      <c r="J31" s="70">
        <v>0.37003999999999998</v>
      </c>
      <c r="K31" s="70">
        <v>2.0434000000000001</v>
      </c>
      <c r="L31" s="70">
        <v>4.2888000000000002</v>
      </c>
      <c r="M31" s="69">
        <v>1.11206</v>
      </c>
      <c r="N31" s="71">
        <v>4.3137840831811464E-2</v>
      </c>
      <c r="O31" s="72">
        <v>2.4434307247206088E-2</v>
      </c>
      <c r="P31" s="72">
        <v>0.17067439479705149</v>
      </c>
      <c r="Q31" s="72">
        <v>4.1181523246066942E-2</v>
      </c>
      <c r="R31" s="70">
        <v>2.8610540364361849</v>
      </c>
      <c r="S31" s="90">
        <v>4.9220691220070245</v>
      </c>
      <c r="T31" s="10"/>
      <c r="U31" s="47">
        <f t="shared" si="1"/>
        <v>94.447148066122139</v>
      </c>
      <c r="V31" s="47">
        <f t="shared" si="2"/>
        <v>99.36921718812917</v>
      </c>
      <c r="W31" s="56"/>
      <c r="X31" s="56"/>
      <c r="Y31" s="57">
        <f t="shared" si="3"/>
        <v>77.191230041513776</v>
      </c>
      <c r="Z31" s="57">
        <f t="shared" si="4"/>
        <v>0.2748090888179881</v>
      </c>
      <c r="AA31" s="57">
        <f t="shared" si="5"/>
        <v>12.663869402565945</v>
      </c>
      <c r="AB31" s="57">
        <f t="shared" si="6"/>
        <v>1.4739596176335372</v>
      </c>
      <c r="AC31" s="57">
        <f t="shared" si="7"/>
        <v>5.5864049225533841E-2</v>
      </c>
      <c r="AD31" s="57">
        <f t="shared" si="8"/>
        <v>0.39277850608809695</v>
      </c>
      <c r="AE31" s="57">
        <f t="shared" si="9"/>
        <v>2.1689644344946961</v>
      </c>
      <c r="AF31" s="57">
        <f t="shared" si="10"/>
        <v>4.5523415222965902</v>
      </c>
      <c r="AG31" s="57">
        <f t="shared" si="11"/>
        <v>1.1803947288950631</v>
      </c>
      <c r="AH31" s="57">
        <f t="shared" si="12"/>
        <v>4.5788608468773695E-2</v>
      </c>
      <c r="AI31" s="57">
        <f t="shared" si="13"/>
        <v>100</v>
      </c>
      <c r="AJ31" s="9"/>
      <c r="AK31" s="3">
        <f t="shared" si="14"/>
        <v>77.191230041513776</v>
      </c>
      <c r="AL31" s="3">
        <f t="shared" si="15"/>
        <v>1.1803947288950631</v>
      </c>
      <c r="AM31" s="3">
        <f t="shared" si="16"/>
        <v>5.7327362511916533</v>
      </c>
      <c r="AN31" s="3">
        <f t="shared" si="17"/>
        <v>0.78959099774261243</v>
      </c>
      <c r="AO31" s="3">
        <f t="shared" si="18"/>
        <v>0.99647472319806141</v>
      </c>
      <c r="AP31" s="3">
        <f t="shared" si="19"/>
        <v>1.4447829731327351</v>
      </c>
      <c r="AQ31" s="3">
        <f t="shared" si="20"/>
        <v>3.5637718166969572</v>
      </c>
      <c r="AR31" s="9"/>
      <c r="AS31" s="3">
        <v>11.980971765981776</v>
      </c>
      <c r="AT31" s="3">
        <v>17.964569279688664</v>
      </c>
      <c r="AU31" s="3">
        <v>70.054458954329561</v>
      </c>
      <c r="AV31" s="11"/>
      <c r="AW31" s="3">
        <v>7.4110767956110495</v>
      </c>
      <c r="AX31" s="3">
        <v>49.25529507084709</v>
      </c>
      <c r="AY31" s="3">
        <v>43.333628133541858</v>
      </c>
    </row>
    <row r="32" spans="1:51" x14ac:dyDescent="0.25">
      <c r="A32" s="68" t="s">
        <v>153</v>
      </c>
      <c r="B32" s="60" t="s">
        <v>256</v>
      </c>
      <c r="C32" s="9"/>
      <c r="D32" s="73" t="s">
        <v>140</v>
      </c>
      <c r="E32" s="69">
        <v>73.384900000000002</v>
      </c>
      <c r="F32" s="70">
        <v>0.25148999999999999</v>
      </c>
      <c r="G32" s="70">
        <v>12.040929999999999</v>
      </c>
      <c r="H32" s="70">
        <v>1.4929399999999999</v>
      </c>
      <c r="I32" s="70">
        <v>9.9019999999999997E-2</v>
      </c>
      <c r="J32" s="70">
        <v>0.36829000000000001</v>
      </c>
      <c r="K32" s="70">
        <v>2.0225499999999998</v>
      </c>
      <c r="L32" s="70">
        <v>3.87276</v>
      </c>
      <c r="M32" s="69">
        <v>1.1964699999999999</v>
      </c>
      <c r="N32" s="71">
        <v>4.4627958414170645E-2</v>
      </c>
      <c r="O32" s="72">
        <v>2.8860575925140533E-2</v>
      </c>
      <c r="P32" s="72">
        <v>0.17977784371832842</v>
      </c>
      <c r="Q32" s="72">
        <v>4.2239984429134014E-2</v>
      </c>
      <c r="R32" s="70">
        <v>4.2619981622398164</v>
      </c>
      <c r="S32" s="90">
        <v>5.0440084314907638</v>
      </c>
      <c r="T32" s="10"/>
      <c r="U32" s="47">
        <f t="shared" si="1"/>
        <v>95.024856362486773</v>
      </c>
      <c r="V32" s="47">
        <f t="shared" si="2"/>
        <v>100.06886479397754</v>
      </c>
      <c r="W32" s="56"/>
      <c r="X32" s="56"/>
      <c r="Y32" s="57">
        <f t="shared" si="3"/>
        <v>77.431486554463845</v>
      </c>
      <c r="Z32" s="57">
        <f t="shared" si="4"/>
        <v>0.26535764923822358</v>
      </c>
      <c r="AA32" s="57">
        <f t="shared" si="5"/>
        <v>12.704890371155921</v>
      </c>
      <c r="AB32" s="57">
        <f t="shared" si="6"/>
        <v>1.575263624214535</v>
      </c>
      <c r="AC32" s="57">
        <f t="shared" si="7"/>
        <v>0.10448015598063101</v>
      </c>
      <c r="AD32" s="57">
        <f t="shared" si="8"/>
        <v>0.38859822910630781</v>
      </c>
      <c r="AE32" s="57">
        <f t="shared" si="9"/>
        <v>2.134077352844125</v>
      </c>
      <c r="AF32" s="57">
        <f t="shared" si="10"/>
        <v>4.0863115418657703</v>
      </c>
      <c r="AG32" s="57">
        <f t="shared" si="11"/>
        <v>1.262445690023688</v>
      </c>
      <c r="AH32" s="57">
        <f t="shared" si="12"/>
        <v>4.7088831106944701E-2</v>
      </c>
      <c r="AI32" s="57">
        <f t="shared" si="13"/>
        <v>99.999999999999986</v>
      </c>
      <c r="AJ32" s="9"/>
      <c r="AK32" s="3">
        <f t="shared" si="14"/>
        <v>77.431486554463845</v>
      </c>
      <c r="AL32" s="3">
        <f t="shared" si="15"/>
        <v>1.262445690023688</v>
      </c>
      <c r="AM32" s="3">
        <f t="shared" si="16"/>
        <v>5.3487572318894578</v>
      </c>
      <c r="AN32" s="3">
        <f t="shared" si="17"/>
        <v>0.80212547616361218</v>
      </c>
      <c r="AO32" s="3">
        <f t="shared" si="18"/>
        <v>1.0616129796645064</v>
      </c>
      <c r="AP32" s="3">
        <f t="shared" si="19"/>
        <v>1.5709229205834003</v>
      </c>
      <c r="AQ32" s="3">
        <f t="shared" si="20"/>
        <v>3.2146798790453328</v>
      </c>
      <c r="AR32" s="9"/>
      <c r="AS32" s="3">
        <v>13.726679960056286</v>
      </c>
      <c r="AT32" s="3">
        <v>18.91047167015439</v>
      </c>
      <c r="AU32" s="3">
        <v>67.362848369789319</v>
      </c>
      <c r="AV32" s="11"/>
      <c r="AW32" s="3">
        <v>7.9856239089522481</v>
      </c>
      <c r="AX32" s="3">
        <v>52.825411674140867</v>
      </c>
      <c r="AY32" s="3">
        <v>39.188964416906877</v>
      </c>
    </row>
    <row r="33" spans="1:51" x14ac:dyDescent="0.25">
      <c r="A33" s="68" t="s">
        <v>154</v>
      </c>
      <c r="B33" s="60" t="s">
        <v>256</v>
      </c>
      <c r="C33" s="9"/>
      <c r="D33" s="73" t="s">
        <v>140</v>
      </c>
      <c r="E33" s="69">
        <v>72.229500000000002</v>
      </c>
      <c r="F33" s="70">
        <v>0.31724999999999998</v>
      </c>
      <c r="G33" s="70">
        <v>11.78224</v>
      </c>
      <c r="H33" s="70">
        <v>1.5576700000000001</v>
      </c>
      <c r="I33" s="70">
        <v>6.3189999999999996E-2</v>
      </c>
      <c r="J33" s="70">
        <v>0.33728999999999998</v>
      </c>
      <c r="K33" s="70">
        <v>2.0779399999999999</v>
      </c>
      <c r="L33" s="70">
        <v>4.5163099999999998</v>
      </c>
      <c r="M33" s="69">
        <v>1.28704</v>
      </c>
      <c r="N33" s="71">
        <v>4.7669645881619975E-2</v>
      </c>
      <c r="O33" s="72">
        <v>3.3812952761077583E-2</v>
      </c>
      <c r="P33" s="72">
        <v>0.17873259390523813</v>
      </c>
      <c r="Q33" s="72">
        <v>4.1496528826169166E-2</v>
      </c>
      <c r="R33" s="70">
        <v>5.2221973096790979</v>
      </c>
      <c r="S33" s="90">
        <v>4.7805306064399442</v>
      </c>
      <c r="T33" s="10"/>
      <c r="U33" s="47">
        <f t="shared" si="1"/>
        <v>94.470141721374134</v>
      </c>
      <c r="V33" s="47">
        <f t="shared" si="2"/>
        <v>99.250672327814073</v>
      </c>
      <c r="W33" s="56"/>
      <c r="X33" s="56"/>
      <c r="Y33" s="57">
        <f t="shared" si="3"/>
        <v>76.66364907004224</v>
      </c>
      <c r="Z33" s="57">
        <f t="shared" si="4"/>
        <v>0.33672588994068764</v>
      </c>
      <c r="AA33" s="57">
        <f t="shared" si="5"/>
        <v>12.505548461764437</v>
      </c>
      <c r="AB33" s="57">
        <f t="shared" si="6"/>
        <v>1.6532949313913665</v>
      </c>
      <c r="AC33" s="57">
        <f t="shared" si="7"/>
        <v>6.7069216659896153E-2</v>
      </c>
      <c r="AD33" s="57">
        <f t="shared" si="8"/>
        <v>0.35799614000975427</v>
      </c>
      <c r="AE33" s="57">
        <f t="shared" si="9"/>
        <v>2.2055041630996137</v>
      </c>
      <c r="AF33" s="57">
        <f t="shared" si="10"/>
        <v>4.793565024422465</v>
      </c>
      <c r="AG33" s="57">
        <f t="shared" si="11"/>
        <v>1.3660510303838067</v>
      </c>
      <c r="AH33" s="57">
        <f t="shared" si="12"/>
        <v>5.0596072285723943E-2</v>
      </c>
      <c r="AI33" s="57">
        <f t="shared" si="13"/>
        <v>100</v>
      </c>
      <c r="AJ33" s="9"/>
      <c r="AK33" s="3">
        <f t="shared" si="14"/>
        <v>76.66364907004224</v>
      </c>
      <c r="AL33" s="3">
        <f t="shared" si="15"/>
        <v>1.3660510303838067</v>
      </c>
      <c r="AM33" s="3">
        <f t="shared" si="16"/>
        <v>6.1596160548062713</v>
      </c>
      <c r="AN33" s="3">
        <f t="shared" si="17"/>
        <v>0.82200679697724488</v>
      </c>
      <c r="AO33" s="3">
        <f t="shared" si="18"/>
        <v>0.93514706822376725</v>
      </c>
      <c r="AP33" s="3">
        <f t="shared" si="19"/>
        <v>1.3356418940402695</v>
      </c>
      <c r="AQ33" s="3">
        <f t="shared" si="20"/>
        <v>3.9541118917066576</v>
      </c>
      <c r="AR33" s="9"/>
      <c r="AS33" s="3">
        <v>13.098586028332793</v>
      </c>
      <c r="AT33" s="3">
        <v>17.214331832602301</v>
      </c>
      <c r="AU33" s="3">
        <v>69.687082139064898</v>
      </c>
      <c r="AV33" s="11"/>
      <c r="AW33" s="3">
        <v>8.5713152685232963</v>
      </c>
      <c r="AX33" s="3">
        <v>45.827583218275379</v>
      </c>
      <c r="AY33" s="3">
        <v>45.601101513201314</v>
      </c>
    </row>
    <row r="34" spans="1:51" x14ac:dyDescent="0.25">
      <c r="A34" s="68" t="s">
        <v>155</v>
      </c>
      <c r="B34" s="60" t="s">
        <v>256</v>
      </c>
      <c r="C34" s="9"/>
      <c r="D34" s="73" t="s">
        <v>140</v>
      </c>
      <c r="E34" s="69">
        <v>72.031649999999999</v>
      </c>
      <c r="F34" s="70">
        <v>0.26171</v>
      </c>
      <c r="G34" s="70">
        <v>12.392609999999999</v>
      </c>
      <c r="H34" s="70">
        <v>1.74881</v>
      </c>
      <c r="I34" s="70">
        <v>0.10267999999999999</v>
      </c>
      <c r="J34" s="70">
        <v>0.41102</v>
      </c>
      <c r="K34" s="70">
        <v>2.2444299999999999</v>
      </c>
      <c r="L34" s="70">
        <v>4.2212399999999999</v>
      </c>
      <c r="M34" s="69">
        <v>1.1446799999999999</v>
      </c>
      <c r="N34" s="71">
        <v>4.7706979693427555E-2</v>
      </c>
      <c r="O34" s="72">
        <v>3.1819420331236123E-2</v>
      </c>
      <c r="P34" s="72">
        <v>0.19496852363329858</v>
      </c>
      <c r="Q34" s="72">
        <v>4.4212697757860818E-2</v>
      </c>
      <c r="R34" s="70">
        <v>6</v>
      </c>
      <c r="S34" s="90">
        <v>5.2355631248429013</v>
      </c>
      <c r="T34" s="10"/>
      <c r="U34" s="47">
        <f t="shared" si="1"/>
        <v>94.877537621415797</v>
      </c>
      <c r="V34" s="47">
        <f t="shared" si="2"/>
        <v>100.1131007462587</v>
      </c>
      <c r="W34" s="56"/>
      <c r="X34" s="56"/>
      <c r="Y34" s="57">
        <f t="shared" si="3"/>
        <v>76.138131993417161</v>
      </c>
      <c r="Z34" s="57">
        <f t="shared" si="4"/>
        <v>0.27662993314740403</v>
      </c>
      <c r="AA34" s="57">
        <f t="shared" si="5"/>
        <v>13.099105406067213</v>
      </c>
      <c r="AB34" s="57">
        <f t="shared" si="6"/>
        <v>1.8485086293512347</v>
      </c>
      <c r="AC34" s="57">
        <f t="shared" si="7"/>
        <v>0.10853372639782753</v>
      </c>
      <c r="AD34" s="57">
        <f t="shared" si="8"/>
        <v>0.43445200841483317</v>
      </c>
      <c r="AE34" s="57">
        <f t="shared" si="9"/>
        <v>2.3723836339995721</v>
      </c>
      <c r="AF34" s="57">
        <f t="shared" si="10"/>
        <v>4.4618904092283351</v>
      </c>
      <c r="AG34" s="57">
        <f t="shared" si="11"/>
        <v>1.2099375334346048</v>
      </c>
      <c r="AH34" s="57">
        <f t="shared" si="12"/>
        <v>5.0426726541811268E-2</v>
      </c>
      <c r="AI34" s="57">
        <f t="shared" si="13"/>
        <v>99.999999999999986</v>
      </c>
      <c r="AJ34" s="9"/>
      <c r="AK34" s="3">
        <f t="shared" si="14"/>
        <v>76.138131993417161</v>
      </c>
      <c r="AL34" s="3">
        <f t="shared" si="15"/>
        <v>1.2099375334346048</v>
      </c>
      <c r="AM34" s="3">
        <f t="shared" si="16"/>
        <v>5.6718279426629401</v>
      </c>
      <c r="AN34" s="3">
        <f t="shared" si="17"/>
        <v>0.8096979854895987</v>
      </c>
      <c r="AO34" s="3">
        <f t="shared" si="18"/>
        <v>1.0105997046419537</v>
      </c>
      <c r="AP34" s="3">
        <f t="shared" si="19"/>
        <v>1.5146198853050445</v>
      </c>
      <c r="AQ34" s="3">
        <f t="shared" si="20"/>
        <v>3.299444308663368</v>
      </c>
      <c r="AR34" s="9"/>
      <c r="AS34" s="3">
        <v>12.20892931845658</v>
      </c>
      <c r="AT34" s="3">
        <v>19.530534776781263</v>
      </c>
      <c r="AU34" s="3">
        <v>68.260535904762165</v>
      </c>
      <c r="AV34" s="11"/>
      <c r="AW34" s="3">
        <v>7.7911264861284399</v>
      </c>
      <c r="AX34" s="3">
        <v>48.648422357770841</v>
      </c>
      <c r="AY34" s="3">
        <v>43.560451156100719</v>
      </c>
    </row>
    <row r="35" spans="1:51" x14ac:dyDescent="0.25">
      <c r="A35" s="68" t="s">
        <v>156</v>
      </c>
      <c r="B35" s="60" t="s">
        <v>256</v>
      </c>
      <c r="C35" s="9"/>
      <c r="D35" s="73" t="s">
        <v>140</v>
      </c>
      <c r="E35" s="69">
        <v>72.768159999999995</v>
      </c>
      <c r="F35" s="70">
        <v>0.18432000000000001</v>
      </c>
      <c r="G35" s="70">
        <v>12.44651</v>
      </c>
      <c r="H35" s="70">
        <v>1.6526000000000001</v>
      </c>
      <c r="I35" s="70">
        <v>9.0480000000000005E-2</v>
      </c>
      <c r="J35" s="70">
        <v>0.43219000000000002</v>
      </c>
      <c r="K35" s="70">
        <v>2.2010900000000002</v>
      </c>
      <c r="L35" s="70">
        <v>4.3193700000000002</v>
      </c>
      <c r="M35" s="69">
        <v>1.1201399999999999</v>
      </c>
      <c r="N35" s="71">
        <v>4.744372328920151E-2</v>
      </c>
      <c r="O35" s="72">
        <v>2.7894978819814512E-2</v>
      </c>
      <c r="P35" s="72">
        <v>0.19539948798954496</v>
      </c>
      <c r="Q35" s="72">
        <v>4.3166336873334828E-2</v>
      </c>
      <c r="R35" s="70">
        <v>12.173139574959116</v>
      </c>
      <c r="S35" s="90">
        <v>4.8409933451402347</v>
      </c>
      <c r="T35" s="10"/>
      <c r="U35" s="47">
        <f t="shared" si="1"/>
        <v>95.528764526971926</v>
      </c>
      <c r="V35" s="47">
        <f t="shared" si="2"/>
        <v>100.36975787211216</v>
      </c>
      <c r="W35" s="56"/>
      <c r="X35" s="56"/>
      <c r="Y35" s="57">
        <f t="shared" si="3"/>
        <v>76.387151219197349</v>
      </c>
      <c r="Z35" s="57">
        <f t="shared" si="4"/>
        <v>0.19348681776098858</v>
      </c>
      <c r="AA35" s="57">
        <f t="shared" si="5"/>
        <v>13.065514388727873</v>
      </c>
      <c r="AB35" s="57">
        <f t="shared" si="6"/>
        <v>1.7347890355458426</v>
      </c>
      <c r="AC35" s="57">
        <f t="shared" si="7"/>
        <v>9.4979857156110264E-2</v>
      </c>
      <c r="AD35" s="57">
        <f t="shared" si="8"/>
        <v>0.45368417842947939</v>
      </c>
      <c r="AE35" s="57">
        <f t="shared" si="9"/>
        <v>2.3105571815621437</v>
      </c>
      <c r="AF35" s="57">
        <f t="shared" si="10"/>
        <v>4.5341859593765257</v>
      </c>
      <c r="AG35" s="57">
        <f t="shared" si="11"/>
        <v>1.1758481122330389</v>
      </c>
      <c r="AH35" s="57">
        <f t="shared" si="12"/>
        <v>4.9803250010636395E-2</v>
      </c>
      <c r="AI35" s="57">
        <f t="shared" si="13"/>
        <v>100</v>
      </c>
      <c r="AJ35" s="9"/>
      <c r="AK35" s="3">
        <f t="shared" si="14"/>
        <v>76.387151219197349</v>
      </c>
      <c r="AL35" s="3">
        <f t="shared" si="15"/>
        <v>1.1758481122330389</v>
      </c>
      <c r="AM35" s="3">
        <f t="shared" si="16"/>
        <v>5.7100340716095648</v>
      </c>
      <c r="AN35" s="3">
        <f t="shared" si="17"/>
        <v>0.79269374853102714</v>
      </c>
      <c r="AO35" s="3">
        <f t="shared" si="18"/>
        <v>1.010377464581304</v>
      </c>
      <c r="AP35" s="3">
        <f t="shared" si="19"/>
        <v>1.4965441822799301</v>
      </c>
      <c r="AQ35" s="3">
        <f t="shared" si="20"/>
        <v>3.399476890047421</v>
      </c>
      <c r="AR35" s="9"/>
      <c r="AS35" s="3">
        <v>11.835906394029157</v>
      </c>
      <c r="AT35" s="3">
        <v>18.967329231029435</v>
      </c>
      <c r="AU35" s="3">
        <v>69.196764374941424</v>
      </c>
      <c r="AV35" s="11"/>
      <c r="AW35" s="3">
        <v>7.5250066290074846</v>
      </c>
      <c r="AX35" s="3">
        <v>48.481226160229255</v>
      </c>
      <c r="AY35" s="3">
        <v>43.993767210763259</v>
      </c>
    </row>
    <row r="36" spans="1:51" x14ac:dyDescent="0.25">
      <c r="A36" s="68" t="s">
        <v>157</v>
      </c>
      <c r="B36" s="60" t="s">
        <v>256</v>
      </c>
      <c r="C36" s="9"/>
      <c r="D36" s="73" t="s">
        <v>140</v>
      </c>
      <c r="E36" s="69">
        <v>73.572363199999998</v>
      </c>
      <c r="F36" s="70">
        <v>0.28260260000000004</v>
      </c>
      <c r="G36" s="70">
        <v>12.4766838</v>
      </c>
      <c r="H36" s="70">
        <v>1.5556128</v>
      </c>
      <c r="I36" s="70">
        <v>9.3413599999999999E-2</v>
      </c>
      <c r="J36" s="70">
        <v>0.36529500000000004</v>
      </c>
      <c r="K36" s="70">
        <v>2.1381052</v>
      </c>
      <c r="L36" s="70">
        <v>4.7120654000000002</v>
      </c>
      <c r="M36" s="69">
        <v>1.1789988</v>
      </c>
      <c r="N36" s="71">
        <v>4.4057758682185789E-2</v>
      </c>
      <c r="O36" s="72">
        <v>1.7252326116702299E-2</v>
      </c>
      <c r="P36" s="72">
        <v>0.16763740678996178</v>
      </c>
      <c r="Q36" s="72">
        <v>3.8278976565339858E-2</v>
      </c>
      <c r="R36" s="70">
        <v>13</v>
      </c>
      <c r="S36" s="90">
        <v>4.1935355824608465</v>
      </c>
      <c r="T36" s="10"/>
      <c r="U36" s="47">
        <f t="shared" si="1"/>
        <v>96.642366868154213</v>
      </c>
      <c r="V36" s="47">
        <f t="shared" si="2"/>
        <v>100.83590245061507</v>
      </c>
      <c r="W36" s="56"/>
      <c r="X36" s="56"/>
      <c r="Y36" s="57">
        <f t="shared" si="3"/>
        <v>76.304682682506922</v>
      </c>
      <c r="Z36" s="57">
        <f t="shared" si="4"/>
        <v>0.2930978533288629</v>
      </c>
      <c r="AA36" s="57">
        <f t="shared" si="5"/>
        <v>12.940041027375544</v>
      </c>
      <c r="AB36" s="57">
        <f t="shared" si="6"/>
        <v>1.6133849168086272</v>
      </c>
      <c r="AC36" s="57">
        <f t="shared" si="7"/>
        <v>9.6882780383906825E-2</v>
      </c>
      <c r="AD36" s="57">
        <f t="shared" si="8"/>
        <v>0.37886127138167514</v>
      </c>
      <c r="AE36" s="57">
        <f t="shared" si="9"/>
        <v>2.2175098329289225</v>
      </c>
      <c r="AF36" s="57">
        <f t="shared" si="10"/>
        <v>4.8870613840255173</v>
      </c>
      <c r="AG36" s="57">
        <f t="shared" si="11"/>
        <v>1.2227842820883648</v>
      </c>
      <c r="AH36" s="57">
        <f t="shared" si="12"/>
        <v>4.5693969171655628E-2</v>
      </c>
      <c r="AI36" s="57">
        <f t="shared" si="13"/>
        <v>100</v>
      </c>
      <c r="AJ36" s="9"/>
      <c r="AK36" s="3">
        <f t="shared" si="14"/>
        <v>76.304682682506922</v>
      </c>
      <c r="AL36" s="3">
        <f t="shared" si="15"/>
        <v>1.2227842820883648</v>
      </c>
      <c r="AM36" s="3">
        <f t="shared" si="16"/>
        <v>6.1098456661138822</v>
      </c>
      <c r="AN36" s="3">
        <f t="shared" si="17"/>
        <v>0.80983210125962324</v>
      </c>
      <c r="AO36" s="3">
        <f t="shared" si="18"/>
        <v>0.96615383485323436</v>
      </c>
      <c r="AP36" s="3">
        <f t="shared" si="19"/>
        <v>1.3822375132225437</v>
      </c>
      <c r="AQ36" s="3">
        <f t="shared" si="20"/>
        <v>3.8923358331849598</v>
      </c>
      <c r="AR36" s="9"/>
      <c r="AS36" s="3">
        <v>11.709172011544643</v>
      </c>
      <c r="AT36" s="3">
        <v>17.339537901020872</v>
      </c>
      <c r="AU36" s="3">
        <v>70.951290087434487</v>
      </c>
      <c r="AV36" s="11"/>
      <c r="AW36" s="3">
        <v>7.715652667440164</v>
      </c>
      <c r="AX36" s="3">
        <v>45.531638423536087</v>
      </c>
      <c r="AY36" s="3">
        <v>46.752708909023752</v>
      </c>
    </row>
    <row r="37" spans="1:51" x14ac:dyDescent="0.25">
      <c r="A37" s="68" t="s">
        <v>158</v>
      </c>
      <c r="B37" s="60" t="s">
        <v>256</v>
      </c>
      <c r="C37" s="9"/>
      <c r="D37" s="73" t="s">
        <v>140</v>
      </c>
      <c r="E37" s="69">
        <v>71.83646259999999</v>
      </c>
      <c r="F37" s="70">
        <v>0.34889609999999993</v>
      </c>
      <c r="G37" s="70">
        <v>12.481211399999999</v>
      </c>
      <c r="H37" s="70">
        <v>1.6671273499999999</v>
      </c>
      <c r="I37" s="70">
        <v>8.8548599999999991E-2</v>
      </c>
      <c r="J37" s="70">
        <v>0.47783154999999999</v>
      </c>
      <c r="K37" s="70">
        <v>2.3209497499999996</v>
      </c>
      <c r="L37" s="70">
        <v>4.2026582499999998</v>
      </c>
      <c r="M37" s="69">
        <v>1.1711678999999999</v>
      </c>
      <c r="N37" s="71">
        <v>5.2959051550012196E-2</v>
      </c>
      <c r="O37" s="72">
        <v>2.8046622465676123E-2</v>
      </c>
      <c r="P37" s="72">
        <v>0.20561002357030481</v>
      </c>
      <c r="Q37" s="72">
        <v>4.5320123710640696E-2</v>
      </c>
      <c r="R37" s="70">
        <v>3.8690136234691903</v>
      </c>
      <c r="S37" s="90">
        <v>5.136120528241217</v>
      </c>
      <c r="T37" s="10"/>
      <c r="U37" s="47">
        <f t="shared" si="1"/>
        <v>94.926789321296638</v>
      </c>
      <c r="V37" s="47">
        <f t="shared" si="2"/>
        <v>100.06290984953786</v>
      </c>
      <c r="W37" s="56"/>
      <c r="X37" s="56"/>
      <c r="Y37" s="57">
        <f t="shared" si="3"/>
        <v>75.89870348126027</v>
      </c>
      <c r="Z37" s="57">
        <f t="shared" si="4"/>
        <v>0.36862563496644291</v>
      </c>
      <c r="AA37" s="57">
        <f t="shared" si="5"/>
        <v>13.187004605312032</v>
      </c>
      <c r="AB37" s="57">
        <f t="shared" si="6"/>
        <v>1.7614008238087884</v>
      </c>
      <c r="AC37" s="57">
        <f t="shared" si="7"/>
        <v>9.3555886409706412E-2</v>
      </c>
      <c r="AD37" s="57">
        <f t="shared" si="8"/>
        <v>0.504852185294561</v>
      </c>
      <c r="AE37" s="57">
        <f t="shared" si="9"/>
        <v>2.4521958695409807</v>
      </c>
      <c r="AF37" s="57">
        <f t="shared" si="10"/>
        <v>4.4403120755812697</v>
      </c>
      <c r="AG37" s="57">
        <f t="shared" si="11"/>
        <v>1.2373956337999066</v>
      </c>
      <c r="AH37" s="57">
        <f t="shared" si="12"/>
        <v>5.5953804026023311E-2</v>
      </c>
      <c r="AI37" s="57">
        <f t="shared" si="13"/>
        <v>99.999999999999986</v>
      </c>
      <c r="AJ37" s="9"/>
      <c r="AK37" s="3">
        <f t="shared" si="14"/>
        <v>75.89870348126027</v>
      </c>
      <c r="AL37" s="3">
        <f t="shared" si="15"/>
        <v>1.2373956337999066</v>
      </c>
      <c r="AM37" s="3">
        <f t="shared" si="16"/>
        <v>5.6777077093811759</v>
      </c>
      <c r="AN37" s="3">
        <f t="shared" si="17"/>
        <v>0.7772304401730028</v>
      </c>
      <c r="AO37" s="3">
        <f t="shared" si="18"/>
        <v>1.0065607841657105</v>
      </c>
      <c r="AP37" s="3">
        <f t="shared" si="19"/>
        <v>1.5258017252256741</v>
      </c>
      <c r="AQ37" s="3">
        <f t="shared" si="20"/>
        <v>3.2255118398401952</v>
      </c>
      <c r="AR37" s="9"/>
      <c r="AS37" s="3">
        <v>12.416291784792431</v>
      </c>
      <c r="AT37" s="3">
        <v>20.03252051514141</v>
      </c>
      <c r="AU37" s="3">
        <v>67.551187700066151</v>
      </c>
      <c r="AV37" s="11"/>
      <c r="AW37" s="3">
        <v>8.0035609693154282</v>
      </c>
      <c r="AX37" s="3">
        <v>48.45283851951244</v>
      </c>
      <c r="AY37" s="3">
        <v>43.543600511172123</v>
      </c>
    </row>
    <row r="38" spans="1:51" x14ac:dyDescent="0.25">
      <c r="A38" s="68" t="s">
        <v>159</v>
      </c>
      <c r="B38" s="60" t="s">
        <v>256</v>
      </c>
      <c r="C38" s="9"/>
      <c r="D38" s="73" t="s">
        <v>140</v>
      </c>
      <c r="E38" s="69">
        <v>71.51368244999999</v>
      </c>
      <c r="F38" s="70">
        <v>0.35137269999999993</v>
      </c>
      <c r="G38" s="70">
        <v>12.627411999999998</v>
      </c>
      <c r="H38" s="70">
        <v>1.6758867999999998</v>
      </c>
      <c r="I38" s="70">
        <v>4.2477749999999995E-2</v>
      </c>
      <c r="J38" s="70">
        <v>0.44635639999999993</v>
      </c>
      <c r="K38" s="70">
        <v>2.4228658999999997</v>
      </c>
      <c r="L38" s="70">
        <v>4.2606248999999998</v>
      </c>
      <c r="M38" s="69">
        <v>1.1965631999999997</v>
      </c>
      <c r="N38" s="71">
        <v>6.3659622023032672E-2</v>
      </c>
      <c r="O38" s="72">
        <v>3.0209866720460578E-2</v>
      </c>
      <c r="P38" s="72">
        <v>0.22178393892992554</v>
      </c>
      <c r="Q38" s="72">
        <v>4.7873286702807778E-2</v>
      </c>
      <c r="R38" s="70">
        <v>3.0459617449914362</v>
      </c>
      <c r="S38" s="90">
        <v>5.4729434070846255</v>
      </c>
      <c r="T38" s="10"/>
      <c r="U38" s="47">
        <f t="shared" si="1"/>
        <v>94.900768814376221</v>
      </c>
      <c r="V38" s="47">
        <f t="shared" si="2"/>
        <v>100.37371222146085</v>
      </c>
      <c r="W38" s="56"/>
      <c r="X38" s="56"/>
      <c r="Y38" s="57">
        <f t="shared" si="3"/>
        <v>75.59513825791754</v>
      </c>
      <c r="Z38" s="57">
        <f t="shared" si="4"/>
        <v>0.3714263750175234</v>
      </c>
      <c r="AA38" s="57">
        <f t="shared" si="5"/>
        <v>13.348088411572029</v>
      </c>
      <c r="AB38" s="57">
        <f t="shared" si="6"/>
        <v>1.7715336423794941</v>
      </c>
      <c r="AC38" s="57">
        <f t="shared" si="7"/>
        <v>4.4902056139821352E-2</v>
      </c>
      <c r="AD38" s="57">
        <f t="shared" si="8"/>
        <v>0.47183102050293518</v>
      </c>
      <c r="AE38" s="57">
        <f t="shared" si="9"/>
        <v>2.5611446147938337</v>
      </c>
      <c r="AF38" s="57">
        <f t="shared" si="10"/>
        <v>4.5037888883126049</v>
      </c>
      <c r="AG38" s="57">
        <f t="shared" si="11"/>
        <v>1.264853905426824</v>
      </c>
      <c r="AH38" s="57">
        <f t="shared" si="12"/>
        <v>6.7292827937403016E-2</v>
      </c>
      <c r="AI38" s="57">
        <f t="shared" si="13"/>
        <v>99.999999999999986</v>
      </c>
      <c r="AJ38" s="9"/>
      <c r="AK38" s="3">
        <f t="shared" si="14"/>
        <v>75.59513825791754</v>
      </c>
      <c r="AL38" s="3">
        <f t="shared" si="15"/>
        <v>1.264853905426824</v>
      </c>
      <c r="AM38" s="3">
        <f t="shared" si="16"/>
        <v>5.7686427937394287</v>
      </c>
      <c r="AN38" s="3">
        <f t="shared" si="17"/>
        <v>0.78967707376798291</v>
      </c>
      <c r="AO38" s="3">
        <f t="shared" si="18"/>
        <v>0.99365974430425885</v>
      </c>
      <c r="AP38" s="3">
        <f t="shared" si="19"/>
        <v>1.520838020842777</v>
      </c>
      <c r="AQ38" s="3">
        <f t="shared" si="20"/>
        <v>3.207498178945595</v>
      </c>
      <c r="AR38" s="9"/>
      <c r="AS38" s="3">
        <v>12.438891411080919</v>
      </c>
      <c r="AT38" s="3">
        <v>20.409642373036128</v>
      </c>
      <c r="AU38" s="3">
        <v>67.151466215882962</v>
      </c>
      <c r="AV38" s="11"/>
      <c r="AW38" s="3">
        <v>8.2084979860204843</v>
      </c>
      <c r="AX38" s="3">
        <v>47.477852430998034</v>
      </c>
      <c r="AY38" s="3">
        <v>44.313649582981483</v>
      </c>
    </row>
    <row r="39" spans="1:51" x14ac:dyDescent="0.25">
      <c r="A39" s="68" t="s">
        <v>160</v>
      </c>
      <c r="B39" s="60" t="s">
        <v>256</v>
      </c>
      <c r="C39" s="9"/>
      <c r="D39" s="73" t="s">
        <v>140</v>
      </c>
      <c r="E39" s="69">
        <v>71.334469999999996</v>
      </c>
      <c r="F39" s="70">
        <v>0.32962999999999998</v>
      </c>
      <c r="G39" s="70">
        <v>12.57145</v>
      </c>
      <c r="H39" s="70">
        <v>1.6237600000000001</v>
      </c>
      <c r="I39" s="70">
        <v>0.12167</v>
      </c>
      <c r="J39" s="70">
        <v>0.41289999999999999</v>
      </c>
      <c r="K39" s="70">
        <v>2.39086</v>
      </c>
      <c r="L39" s="70">
        <v>3.90347</v>
      </c>
      <c r="M39" s="69">
        <v>1.2466699999999999</v>
      </c>
      <c r="N39" s="71">
        <v>6.4121999161030091E-2</v>
      </c>
      <c r="O39" s="72">
        <v>3.0418536180698643E-2</v>
      </c>
      <c r="P39" s="72">
        <v>0.22456612362546816</v>
      </c>
      <c r="Q39" s="72">
        <v>4.8349408586771982E-2</v>
      </c>
      <c r="R39" s="70">
        <v>2.5201442042665518</v>
      </c>
      <c r="S39" s="90">
        <v>5.5191227740177649</v>
      </c>
      <c r="T39" s="10"/>
      <c r="U39" s="47">
        <f t="shared" si="1"/>
        <v>94.302336067553952</v>
      </c>
      <c r="V39" s="47">
        <f t="shared" si="2"/>
        <v>99.821458841571712</v>
      </c>
      <c r="W39" s="56"/>
      <c r="X39" s="56"/>
      <c r="Y39" s="57">
        <f t="shared" si="3"/>
        <v>75.888539753471719</v>
      </c>
      <c r="Z39" s="57">
        <f t="shared" si="4"/>
        <v>0.35067393588172574</v>
      </c>
      <c r="AA39" s="57">
        <f t="shared" si="5"/>
        <v>13.374024971150444</v>
      </c>
      <c r="AB39" s="57">
        <f t="shared" si="6"/>
        <v>1.7274225954170159</v>
      </c>
      <c r="AC39" s="57">
        <f t="shared" si="7"/>
        <v>0.12943754445508468</v>
      </c>
      <c r="AD39" s="57">
        <f t="shared" si="8"/>
        <v>0.43925998278543987</v>
      </c>
      <c r="AE39" s="57">
        <f t="shared" si="9"/>
        <v>2.5434950894705661</v>
      </c>
      <c r="AF39" s="57">
        <f t="shared" si="10"/>
        <v>4.1526717486158411</v>
      </c>
      <c r="AG39" s="57">
        <f t="shared" si="11"/>
        <v>1.3262587617803931</v>
      </c>
      <c r="AH39" s="57">
        <f t="shared" si="12"/>
        <v>6.8215616971765716E-2</v>
      </c>
      <c r="AI39" s="57">
        <f t="shared" si="13"/>
        <v>100.00000000000001</v>
      </c>
      <c r="AJ39" s="9"/>
      <c r="AK39" s="3">
        <f t="shared" si="14"/>
        <v>75.888539753471719</v>
      </c>
      <c r="AL39" s="3">
        <f t="shared" si="15"/>
        <v>1.3262587617803931</v>
      </c>
      <c r="AM39" s="3">
        <f t="shared" si="16"/>
        <v>5.4789305103962338</v>
      </c>
      <c r="AN39" s="3">
        <f t="shared" si="17"/>
        <v>0.7972661121640332</v>
      </c>
      <c r="AO39" s="3">
        <f t="shared" si="18"/>
        <v>1.037540594833646</v>
      </c>
      <c r="AP39" s="3">
        <f t="shared" si="19"/>
        <v>1.6180049155537346</v>
      </c>
      <c r="AQ39" s="3">
        <f t="shared" si="20"/>
        <v>2.9354354209256677</v>
      </c>
      <c r="AR39" s="9"/>
      <c r="AS39" s="3">
        <v>13.698504221644029</v>
      </c>
      <c r="AT39" s="3">
        <v>21.272260142858929</v>
      </c>
      <c r="AU39" s="3">
        <v>65.029235635497045</v>
      </c>
      <c r="AV39" s="11"/>
      <c r="AW39" s="3">
        <v>8.6364952996340438</v>
      </c>
      <c r="AX39" s="3">
        <v>50.36452562808288</v>
      </c>
      <c r="AY39" s="3">
        <v>40.998979072283078</v>
      </c>
    </row>
    <row r="40" spans="1:51" x14ac:dyDescent="0.25">
      <c r="A40" s="68" t="s">
        <v>161</v>
      </c>
      <c r="B40" s="60" t="s">
        <v>256</v>
      </c>
      <c r="C40" s="9"/>
      <c r="D40" s="73" t="s">
        <v>140</v>
      </c>
      <c r="E40" s="69">
        <v>73.387352149999984</v>
      </c>
      <c r="F40" s="70">
        <v>0.16028879999999998</v>
      </c>
      <c r="G40" s="70">
        <v>11.869876899999998</v>
      </c>
      <c r="H40" s="70">
        <v>1.5380396499999998</v>
      </c>
      <c r="I40" s="70">
        <v>8.1301499999999999E-2</v>
      </c>
      <c r="J40" s="70">
        <v>0.35736119999999999</v>
      </c>
      <c r="K40" s="70">
        <v>2.0764362499999995</v>
      </c>
      <c r="L40" s="70">
        <v>4.0244445500000001</v>
      </c>
      <c r="M40" s="69">
        <v>1.2647407500000001</v>
      </c>
      <c r="N40" s="71">
        <v>3.490813232865983E-2</v>
      </c>
      <c r="O40" s="72">
        <v>3.1881473421353668E-2</v>
      </c>
      <c r="P40" s="72">
        <v>0.2019912366409832</v>
      </c>
      <c r="Q40" s="72">
        <v>4.1939830722309626E-2</v>
      </c>
      <c r="R40" s="70">
        <v>2.7084537991452748</v>
      </c>
      <c r="S40" s="90">
        <v>4.7308033995354704</v>
      </c>
      <c r="T40" s="10"/>
      <c r="U40" s="47">
        <f t="shared" si="1"/>
        <v>95.070562423113287</v>
      </c>
      <c r="V40" s="47">
        <f t="shared" si="2"/>
        <v>99.801365822648762</v>
      </c>
      <c r="W40" s="56"/>
      <c r="X40" s="56"/>
      <c r="Y40" s="57">
        <f t="shared" si="3"/>
        <v>77.417106159463202</v>
      </c>
      <c r="Z40" s="57">
        <f t="shared" si="4"/>
        <v>0.16909037705038613</v>
      </c>
      <c r="AA40" s="57">
        <f t="shared" si="5"/>
        <v>12.521660656032539</v>
      </c>
      <c r="AB40" s="57">
        <f t="shared" si="6"/>
        <v>1.6224945494441529</v>
      </c>
      <c r="AC40" s="57">
        <f t="shared" si="7"/>
        <v>8.5765825745541618E-2</v>
      </c>
      <c r="AD40" s="57">
        <f t="shared" si="8"/>
        <v>0.37698416889500985</v>
      </c>
      <c r="AE40" s="57">
        <f t="shared" si="9"/>
        <v>2.190454906603517</v>
      </c>
      <c r="AF40" s="57">
        <f t="shared" si="10"/>
        <v>4.2454297890923867</v>
      </c>
      <c r="AG40" s="57">
        <f t="shared" si="11"/>
        <v>1.3341886038730604</v>
      </c>
      <c r="AH40" s="57">
        <f t="shared" si="12"/>
        <v>3.6824963800202296E-2</v>
      </c>
      <c r="AI40" s="57">
        <f t="shared" si="13"/>
        <v>99.999999999999986</v>
      </c>
      <c r="AJ40" s="9"/>
      <c r="AK40" s="3">
        <f t="shared" si="14"/>
        <v>77.417106159463202</v>
      </c>
      <c r="AL40" s="3">
        <f t="shared" si="15"/>
        <v>1.3341886038730604</v>
      </c>
      <c r="AM40" s="3">
        <f t="shared" si="16"/>
        <v>5.5796183929654468</v>
      </c>
      <c r="AN40" s="3">
        <f t="shared" si="17"/>
        <v>0.81145877401078514</v>
      </c>
      <c r="AO40" s="3">
        <f t="shared" si="18"/>
        <v>1.0090461317192609</v>
      </c>
      <c r="AP40" s="3">
        <f t="shared" si="19"/>
        <v>1.4859153663226456</v>
      </c>
      <c r="AQ40" s="3">
        <f t="shared" si="20"/>
        <v>3.3891634863619298</v>
      </c>
      <c r="AR40" s="9"/>
      <c r="AS40" s="3">
        <v>13.943349689857408</v>
      </c>
      <c r="AT40" s="3">
        <v>18.78877359183365</v>
      </c>
      <c r="AU40" s="3">
        <v>67.267876718308941</v>
      </c>
      <c r="AV40" s="11"/>
      <c r="AW40" s="3">
        <v>8.4230368409911343</v>
      </c>
      <c r="AX40" s="3">
        <v>50.941117654415464</v>
      </c>
      <c r="AY40" s="3">
        <v>40.635845504593405</v>
      </c>
    </row>
    <row r="41" spans="1:51" x14ac:dyDescent="0.25">
      <c r="A41" s="68" t="s">
        <v>162</v>
      </c>
      <c r="B41" s="60" t="s">
        <v>256</v>
      </c>
      <c r="C41" s="9"/>
      <c r="D41" s="73" t="s">
        <v>140</v>
      </c>
      <c r="E41" s="69">
        <v>72.173847200000012</v>
      </c>
      <c r="F41" s="70">
        <v>0.2151344</v>
      </c>
      <c r="G41" s="70">
        <v>12.215788000000002</v>
      </c>
      <c r="H41" s="70">
        <v>1.6737032000000001</v>
      </c>
      <c r="I41" s="70">
        <v>8.0683199999999997E-2</v>
      </c>
      <c r="J41" s="70">
        <v>0.38886640000000006</v>
      </c>
      <c r="K41" s="70">
        <v>1.9616064000000002</v>
      </c>
      <c r="L41" s="70">
        <v>3.5731072000000004</v>
      </c>
      <c r="M41" s="69">
        <v>1.3959608000000001</v>
      </c>
      <c r="N41" s="71">
        <v>3.3000523032044607E-2</v>
      </c>
      <c r="O41" s="72">
        <v>3.2532918316638425E-2</v>
      </c>
      <c r="P41" s="72">
        <v>0.24659187574438043</v>
      </c>
      <c r="Q41" s="72">
        <v>4.5576484282197245E-2</v>
      </c>
      <c r="R41" s="70">
        <v>1.105194466028109</v>
      </c>
      <c r="S41" s="90">
        <v>5.481876440837917</v>
      </c>
      <c r="T41" s="10"/>
      <c r="U41" s="47">
        <f t="shared" si="1"/>
        <v>94.036398601375254</v>
      </c>
      <c r="V41" s="47">
        <f t="shared" si="2"/>
        <v>99.518275042213176</v>
      </c>
      <c r="W41" s="56"/>
      <c r="X41" s="56"/>
      <c r="Y41" s="57">
        <f t="shared" si="3"/>
        <v>77.016903184680046</v>
      </c>
      <c r="Z41" s="57">
        <f t="shared" si="4"/>
        <v>0.22957048708488728</v>
      </c>
      <c r="AA41" s="57">
        <f t="shared" si="5"/>
        <v>13.035499675020461</v>
      </c>
      <c r="AB41" s="57">
        <f t="shared" si="6"/>
        <v>1.786013110221027</v>
      </c>
      <c r="AC41" s="57">
        <f t="shared" si="7"/>
        <v>8.6097256057457008E-2</v>
      </c>
      <c r="AD41" s="57">
        <f t="shared" si="8"/>
        <v>0.4149603636561453</v>
      </c>
      <c r="AE41" s="57">
        <f t="shared" si="9"/>
        <v>2.0932353761966116</v>
      </c>
      <c r="AF41" s="57">
        <f t="shared" si="10"/>
        <v>3.8128721409059541</v>
      </c>
      <c r="AG41" s="57">
        <f t="shared" si="11"/>
        <v>1.489633460791993</v>
      </c>
      <c r="AH41" s="57">
        <f t="shared" si="12"/>
        <v>3.5214945385408015E-2</v>
      </c>
      <c r="AI41" s="57">
        <f t="shared" si="13"/>
        <v>99.999999999999986</v>
      </c>
      <c r="AJ41" s="9"/>
      <c r="AK41" s="3">
        <f t="shared" si="14"/>
        <v>77.016903184680046</v>
      </c>
      <c r="AL41" s="3">
        <f t="shared" si="15"/>
        <v>1.489633460791993</v>
      </c>
      <c r="AM41" s="3">
        <f t="shared" si="16"/>
        <v>5.3025056016979466</v>
      </c>
      <c r="AN41" s="3">
        <f t="shared" si="17"/>
        <v>0.81146507734817763</v>
      </c>
      <c r="AO41" s="3">
        <f t="shared" si="18"/>
        <v>1.1151523036664512</v>
      </c>
      <c r="AP41" s="3">
        <f t="shared" si="19"/>
        <v>1.6534774494170561</v>
      </c>
      <c r="AQ41" s="3">
        <f t="shared" si="20"/>
        <v>3.209270225501335</v>
      </c>
      <c r="AR41" s="9"/>
      <c r="AS41" s="3">
        <v>16.572753400292182</v>
      </c>
      <c r="AT41" s="3">
        <v>19.113522931573051</v>
      </c>
      <c r="AU41" s="3">
        <v>64.31372366813477</v>
      </c>
      <c r="AV41" s="11"/>
      <c r="AW41" s="3">
        <v>9.5201341495177942</v>
      </c>
      <c r="AX41" s="3">
        <v>53.535173427504027</v>
      </c>
      <c r="AY41" s="3">
        <v>36.944692422978186</v>
      </c>
    </row>
    <row r="42" spans="1:51" x14ac:dyDescent="0.25">
      <c r="A42" s="68" t="s">
        <v>163</v>
      </c>
      <c r="B42" s="60" t="s">
        <v>256</v>
      </c>
      <c r="C42" s="9"/>
      <c r="D42" s="73" t="s">
        <v>140</v>
      </c>
      <c r="E42" s="69">
        <v>75.257337399999997</v>
      </c>
      <c r="F42" s="70">
        <v>0.2307139</v>
      </c>
      <c r="G42" s="70">
        <v>11.89875365</v>
      </c>
      <c r="H42" s="70">
        <v>1.1893769999999999</v>
      </c>
      <c r="I42" s="70">
        <v>5.341945E-2</v>
      </c>
      <c r="J42" s="70">
        <v>0.31411204999999998</v>
      </c>
      <c r="K42" s="70">
        <v>1.9632231499999997</v>
      </c>
      <c r="L42" s="70">
        <v>3.7177013999999997</v>
      </c>
      <c r="M42" s="69">
        <v>1.2665778999999999</v>
      </c>
      <c r="N42" s="71">
        <v>2.5641074167084624E-2</v>
      </c>
      <c r="O42" s="72">
        <v>3.2675677940891906E-2</v>
      </c>
      <c r="P42" s="72">
        <v>0.15415934123699682</v>
      </c>
      <c r="Q42" s="72">
        <v>3.8743031302265842E-2</v>
      </c>
      <c r="R42" s="70">
        <v>1.3296089165204616</v>
      </c>
      <c r="S42" s="90">
        <v>4.3715500980004522</v>
      </c>
      <c r="T42" s="10"/>
      <c r="U42" s="47">
        <f t="shared" si="1"/>
        <v>96.142435024647227</v>
      </c>
      <c r="V42" s="47">
        <f t="shared" si="2"/>
        <v>100.51398512264768</v>
      </c>
      <c r="W42" s="56"/>
      <c r="X42" s="56"/>
      <c r="Y42" s="57">
        <f t="shared" si="3"/>
        <v>78.461012770955136</v>
      </c>
      <c r="Z42" s="57">
        <f t="shared" si="4"/>
        <v>0.24053530034052023</v>
      </c>
      <c r="AA42" s="57">
        <f t="shared" si="5"/>
        <v>12.405278931527798</v>
      </c>
      <c r="AB42" s="57">
        <f t="shared" si="6"/>
        <v>1.2400083129499648</v>
      </c>
      <c r="AC42" s="57">
        <f t="shared" si="7"/>
        <v>5.5693495059358812E-2</v>
      </c>
      <c r="AD42" s="57">
        <f t="shared" si="8"/>
        <v>0.32748367691468311</v>
      </c>
      <c r="AE42" s="57">
        <f t="shared" si="9"/>
        <v>2.0467967904001974</v>
      </c>
      <c r="AF42" s="57">
        <f t="shared" si="10"/>
        <v>3.8759624921834899</v>
      </c>
      <c r="AG42" s="57">
        <f t="shared" si="11"/>
        <v>1.3204956250194089</v>
      </c>
      <c r="AH42" s="57">
        <f t="shared" si="12"/>
        <v>2.6732604649452221E-2</v>
      </c>
      <c r="AI42" s="57">
        <f t="shared" si="13"/>
        <v>100.00000000000001</v>
      </c>
      <c r="AJ42" s="9"/>
      <c r="AK42" s="3">
        <f t="shared" si="14"/>
        <v>78.461012770955136</v>
      </c>
      <c r="AL42" s="3">
        <f t="shared" si="15"/>
        <v>1.3204956250194089</v>
      </c>
      <c r="AM42" s="3">
        <f t="shared" si="16"/>
        <v>5.1964581172028987</v>
      </c>
      <c r="AN42" s="3">
        <f t="shared" si="17"/>
        <v>0.79107792637398988</v>
      </c>
      <c r="AO42" s="3">
        <f t="shared" si="18"/>
        <v>1.0763143561782846</v>
      </c>
      <c r="AP42" s="3">
        <f t="shared" si="19"/>
        <v>1.5895264944610934</v>
      </c>
      <c r="AQ42" s="3">
        <f t="shared" si="20"/>
        <v>3.1496613268027014</v>
      </c>
      <c r="AR42" s="9"/>
      <c r="AS42" s="3">
        <v>14.861512636785907</v>
      </c>
      <c r="AT42" s="3">
        <v>19.00190051493874</v>
      </c>
      <c r="AU42" s="3">
        <v>66.136586848275357</v>
      </c>
      <c r="AV42" s="11"/>
      <c r="AW42" s="3">
        <v>8.228474054699161</v>
      </c>
      <c r="AX42" s="3">
        <v>55.15323531448346</v>
      </c>
      <c r="AY42" s="3">
        <v>36.618290630817384</v>
      </c>
    </row>
    <row r="43" spans="1:51" x14ac:dyDescent="0.25">
      <c r="A43" s="68" t="s">
        <v>164</v>
      </c>
      <c r="B43" s="60" t="s">
        <v>256</v>
      </c>
      <c r="C43" s="9"/>
      <c r="D43" s="9" t="s">
        <v>175</v>
      </c>
      <c r="E43" s="69">
        <v>73.79307</v>
      </c>
      <c r="F43" s="70">
        <v>0.2361</v>
      </c>
      <c r="G43" s="70">
        <v>11.469250000000001</v>
      </c>
      <c r="H43" s="70">
        <v>1.4791300000000001</v>
      </c>
      <c r="I43" s="70">
        <v>3.7019999999999997E-2</v>
      </c>
      <c r="J43" s="70">
        <v>0.36582999999999999</v>
      </c>
      <c r="K43" s="70">
        <v>1.51301</v>
      </c>
      <c r="L43" s="70">
        <v>5.3033900000000003</v>
      </c>
      <c r="M43" s="69">
        <v>1.3535699999999999</v>
      </c>
      <c r="N43" s="71">
        <v>3.4884618390938989E-2</v>
      </c>
      <c r="O43" s="72">
        <v>1.1252646188872374E-2</v>
      </c>
      <c r="P43" s="72">
        <v>0.2205669069492967</v>
      </c>
      <c r="Q43" s="72">
        <v>4.4853019035452295E-2</v>
      </c>
      <c r="R43" s="70">
        <v>11.320253071275838</v>
      </c>
      <c r="S43" s="90">
        <v>3.2841593481242688</v>
      </c>
      <c r="T43" s="10"/>
      <c r="U43" s="47">
        <f t="shared" si="1"/>
        <v>95.861927190564572</v>
      </c>
      <c r="V43" s="47">
        <f t="shared" si="2"/>
        <v>99.146086538688834</v>
      </c>
      <c r="W43" s="56"/>
      <c r="X43" s="56"/>
      <c r="Y43" s="57">
        <f t="shared" si="3"/>
        <v>77.201311326320365</v>
      </c>
      <c r="Z43" s="57">
        <f t="shared" si="4"/>
        <v>0.24700462528722869</v>
      </c>
      <c r="AA43" s="57">
        <f t="shared" si="5"/>
        <v>11.998974157456788</v>
      </c>
      <c r="AB43" s="57">
        <f t="shared" si="6"/>
        <v>1.5474457916183761</v>
      </c>
      <c r="AC43" s="57">
        <f t="shared" si="7"/>
        <v>3.8729823075532431E-2</v>
      </c>
      <c r="AD43" s="57">
        <f t="shared" si="8"/>
        <v>0.38272639588660262</v>
      </c>
      <c r="AE43" s="57">
        <f t="shared" si="9"/>
        <v>1.5828905891818292</v>
      </c>
      <c r="AF43" s="57">
        <f t="shared" si="10"/>
        <v>5.5483348568489452</v>
      </c>
      <c r="AG43" s="57">
        <f t="shared" si="11"/>
        <v>1.4160866185939609</v>
      </c>
      <c r="AH43" s="57">
        <f t="shared" si="12"/>
        <v>3.649581573037633E-2</v>
      </c>
      <c r="AI43" s="57">
        <f t="shared" si="13"/>
        <v>100</v>
      </c>
      <c r="AJ43" s="9"/>
      <c r="AK43" s="3">
        <f t="shared" si="14"/>
        <v>77.201311326320365</v>
      </c>
      <c r="AL43" s="3">
        <f t="shared" si="15"/>
        <v>1.4160866185939609</v>
      </c>
      <c r="AM43" s="3">
        <f t="shared" si="16"/>
        <v>6.9644214754429061</v>
      </c>
      <c r="AN43" s="3">
        <f t="shared" si="17"/>
        <v>0.80171385829503072</v>
      </c>
      <c r="AO43" s="3">
        <f t="shared" si="18"/>
        <v>0.88642158442988805</v>
      </c>
      <c r="AP43" s="3">
        <f t="shared" si="19"/>
        <v>1.1257616274986297</v>
      </c>
      <c r="AQ43" s="3">
        <f t="shared" si="20"/>
        <v>5.3815308862610767</v>
      </c>
      <c r="AR43" s="9"/>
      <c r="AS43" s="3">
        <v>12.738772590294975</v>
      </c>
      <c r="AT43" s="3">
        <v>11.588986692879224</v>
      </c>
      <c r="AU43" s="3">
        <v>75.672240716825812</v>
      </c>
      <c r="AV43" s="11"/>
      <c r="AW43" s="3">
        <v>8.5325017794787321</v>
      </c>
      <c r="AX43" s="3">
        <v>40.781804289116515</v>
      </c>
      <c r="AY43" s="3">
        <v>50.685693931404757</v>
      </c>
    </row>
    <row r="44" spans="1:51" x14ac:dyDescent="0.25">
      <c r="A44" s="68" t="s">
        <v>165</v>
      </c>
      <c r="B44" s="60" t="s">
        <v>256</v>
      </c>
      <c r="C44" s="9"/>
      <c r="D44" s="9" t="s">
        <v>175</v>
      </c>
      <c r="E44" s="69">
        <v>74.565709999999996</v>
      </c>
      <c r="F44" s="70">
        <v>0.35586000000000001</v>
      </c>
      <c r="G44" s="70">
        <v>11.430899999999999</v>
      </c>
      <c r="H44" s="70">
        <v>1.5317799999999999</v>
      </c>
      <c r="I44" s="70">
        <v>5.6059999999999999E-2</v>
      </c>
      <c r="J44" s="70">
        <v>0.23626</v>
      </c>
      <c r="K44" s="70">
        <v>1.5350900000000001</v>
      </c>
      <c r="L44" s="70">
        <v>4.6011699999999998</v>
      </c>
      <c r="M44" s="69">
        <v>1.39697</v>
      </c>
      <c r="N44" s="71">
        <v>3.4123475302712189E-2</v>
      </c>
      <c r="O44" s="72">
        <v>1.2061429808059758E-2</v>
      </c>
      <c r="P44" s="72">
        <v>0.23525389764274141</v>
      </c>
      <c r="Q44" s="72">
        <v>4.986287414648638E-2</v>
      </c>
      <c r="R44" s="70">
        <v>13.139510666586139</v>
      </c>
      <c r="S44" s="90">
        <v>4.0173875756466311</v>
      </c>
      <c r="T44" s="10"/>
      <c r="U44" s="47">
        <f t="shared" si="1"/>
        <v>96.04110167689997</v>
      </c>
      <c r="V44" s="47">
        <f t="shared" si="2"/>
        <v>100.05848925254661</v>
      </c>
      <c r="W44" s="56"/>
      <c r="X44" s="56"/>
      <c r="Y44" s="57">
        <f t="shared" si="3"/>
        <v>77.88035761792689</v>
      </c>
      <c r="Z44" s="57">
        <f t="shared" si="4"/>
        <v>0.3716789401175884</v>
      </c>
      <c r="AA44" s="57">
        <f t="shared" si="5"/>
        <v>11.939034442168664</v>
      </c>
      <c r="AB44" s="57">
        <f t="shared" si="6"/>
        <v>1.5998717666872353</v>
      </c>
      <c r="AC44" s="57">
        <f t="shared" si="7"/>
        <v>5.8552018723632901E-2</v>
      </c>
      <c r="AD44" s="57">
        <f t="shared" si="8"/>
        <v>0.24676239642607048</v>
      </c>
      <c r="AE44" s="57">
        <f t="shared" si="9"/>
        <v>1.6033289051455877</v>
      </c>
      <c r="AF44" s="57">
        <f t="shared" si="10"/>
        <v>4.8057044593403138</v>
      </c>
      <c r="AG44" s="57">
        <f t="shared" si="11"/>
        <v>1.4590690973306004</v>
      </c>
      <c r="AH44" s="57">
        <f t="shared" si="12"/>
        <v>3.5640356133425422E-2</v>
      </c>
      <c r="AI44" s="57">
        <f t="shared" si="13"/>
        <v>100</v>
      </c>
      <c r="AJ44" s="9"/>
      <c r="AK44" s="3">
        <f t="shared" si="14"/>
        <v>77.88035761792689</v>
      </c>
      <c r="AL44" s="3">
        <f t="shared" si="15"/>
        <v>1.4590690973306004</v>
      </c>
      <c r="AM44" s="3">
        <f t="shared" si="16"/>
        <v>6.2647735566709137</v>
      </c>
      <c r="AN44" s="3">
        <f t="shared" si="17"/>
        <v>0.86637180154295146</v>
      </c>
      <c r="AO44" s="3">
        <f t="shared" si="18"/>
        <v>0.96293119827094242</v>
      </c>
      <c r="AP44" s="3">
        <f t="shared" si="19"/>
        <v>1.2589140740575315</v>
      </c>
      <c r="AQ44" s="3">
        <f t="shared" si="20"/>
        <v>4.6614446515253256</v>
      </c>
      <c r="AR44" s="9"/>
      <c r="AS44" s="3">
        <v>14.515925254755796</v>
      </c>
      <c r="AT44" s="3">
        <v>12.996747430436804</v>
      </c>
      <c r="AU44" s="3">
        <v>72.487327314807402</v>
      </c>
      <c r="AV44" s="11"/>
      <c r="AW44" s="3">
        <v>8.8449906547729729</v>
      </c>
      <c r="AX44" s="3">
        <v>46.98629660823606</v>
      </c>
      <c r="AY44" s="3">
        <v>44.168712736990969</v>
      </c>
    </row>
    <row r="45" spans="1:51" x14ac:dyDescent="0.25">
      <c r="A45" s="68" t="s">
        <v>166</v>
      </c>
      <c r="B45" s="60" t="s">
        <v>256</v>
      </c>
      <c r="C45" s="9"/>
      <c r="D45" s="9" t="s">
        <v>175</v>
      </c>
      <c r="E45" s="69">
        <v>74.468580899999992</v>
      </c>
      <c r="F45" s="70">
        <v>0.36141104999999996</v>
      </c>
      <c r="G45" s="70">
        <v>11.583738249999998</v>
      </c>
      <c r="H45" s="70">
        <v>1.77382415</v>
      </c>
      <c r="I45" s="70">
        <v>8.2519499999999996E-2</v>
      </c>
      <c r="J45" s="70">
        <v>0.19521494999999997</v>
      </c>
      <c r="K45" s="70">
        <v>1.6269637999999997</v>
      </c>
      <c r="L45" s="70">
        <v>4.1451178999999989</v>
      </c>
      <c r="M45" s="69">
        <v>1.4107586499999998</v>
      </c>
      <c r="N45" s="71">
        <v>3.7810199824906097E-2</v>
      </c>
      <c r="O45" s="72">
        <v>1.3084609479792066E-2</v>
      </c>
      <c r="P45" s="72">
        <v>0.23934169782039599</v>
      </c>
      <c r="Q45" s="72">
        <v>5.0239906188425172E-2</v>
      </c>
      <c r="R45" s="70">
        <v>16.717136513209972</v>
      </c>
      <c r="S45" s="90">
        <v>4.1686996039747122</v>
      </c>
      <c r="T45" s="10"/>
      <c r="U45" s="47">
        <f t="shared" si="1"/>
        <v>95.988605563313499</v>
      </c>
      <c r="V45" s="47">
        <f t="shared" si="2"/>
        <v>100.15730516728821</v>
      </c>
      <c r="W45" s="56"/>
      <c r="X45" s="56"/>
      <c r="Y45" s="57">
        <f t="shared" si="3"/>
        <v>77.826043623551755</v>
      </c>
      <c r="Z45" s="57">
        <f t="shared" si="4"/>
        <v>0.37770549409427034</v>
      </c>
      <c r="AA45" s="57">
        <f t="shared" si="5"/>
        <v>12.105998361629918</v>
      </c>
      <c r="AB45" s="57">
        <f t="shared" si="6"/>
        <v>1.853798125464341</v>
      </c>
      <c r="AC45" s="57">
        <f t="shared" si="7"/>
        <v>8.6239943465790933E-2</v>
      </c>
      <c r="AD45" s="57">
        <f t="shared" si="8"/>
        <v>0.20401633858272536</v>
      </c>
      <c r="AE45" s="57">
        <f t="shared" si="9"/>
        <v>1.7003164843811267</v>
      </c>
      <c r="AF45" s="57">
        <f t="shared" si="10"/>
        <v>4.3320031429545498</v>
      </c>
      <c r="AG45" s="57">
        <f t="shared" si="11"/>
        <v>1.4743635894531053</v>
      </c>
      <c r="AH45" s="57">
        <f t="shared" si="12"/>
        <v>3.9514896422423312E-2</v>
      </c>
      <c r="AI45" s="57">
        <f t="shared" si="13"/>
        <v>99.999999999999986</v>
      </c>
      <c r="AJ45" s="9"/>
      <c r="AK45" s="3">
        <f t="shared" si="14"/>
        <v>77.826043623551755</v>
      </c>
      <c r="AL45" s="3">
        <f t="shared" si="15"/>
        <v>1.4743635894531053</v>
      </c>
      <c r="AM45" s="3">
        <f t="shared" si="16"/>
        <v>5.8063667324076551</v>
      </c>
      <c r="AN45" s="3">
        <f t="shared" si="17"/>
        <v>0.90085775848737604</v>
      </c>
      <c r="AO45" s="3">
        <f t="shared" si="18"/>
        <v>1.0248558682780984</v>
      </c>
      <c r="AP45" s="3">
        <f t="shared" si="19"/>
        <v>1.3881406901042876</v>
      </c>
      <c r="AQ45" s="3">
        <f t="shared" si="20"/>
        <v>4.1060502480265288</v>
      </c>
      <c r="AR45" s="9"/>
      <c r="AS45" s="3">
        <v>15.641890199418317</v>
      </c>
      <c r="AT45" s="3">
        <v>14.677881808088443</v>
      </c>
      <c r="AU45" s="3">
        <v>69.680227992493244</v>
      </c>
      <c r="AV45" s="11"/>
      <c r="AW45" s="3">
        <v>9.0794388201987246</v>
      </c>
      <c r="AX45" s="3">
        <v>50.474211092337541</v>
      </c>
      <c r="AY45" s="3">
        <v>40.446350087463728</v>
      </c>
    </row>
    <row r="46" spans="1:51" x14ac:dyDescent="0.25">
      <c r="A46" s="52" t="s">
        <v>263</v>
      </c>
      <c r="B46" s="74"/>
      <c r="C46" s="74"/>
      <c r="D46" s="74"/>
      <c r="E46" s="75"/>
      <c r="F46" s="75"/>
      <c r="G46" s="75"/>
      <c r="H46" s="75"/>
      <c r="I46" s="75"/>
      <c r="J46" s="75"/>
      <c r="K46" s="75"/>
      <c r="L46" s="75"/>
      <c r="M46" s="67"/>
      <c r="N46" s="67"/>
      <c r="O46" s="66"/>
      <c r="P46" s="66" t="s">
        <v>172</v>
      </c>
      <c r="Q46" s="66"/>
      <c r="R46" s="66"/>
      <c r="S46" s="67" t="s">
        <v>187</v>
      </c>
      <c r="T46" s="76"/>
      <c r="U46" s="76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9"/>
      <c r="AK46" s="3"/>
      <c r="AL46" s="3"/>
      <c r="AM46" s="3"/>
      <c r="AN46" s="3"/>
      <c r="AO46" s="3"/>
      <c r="AP46" s="3"/>
      <c r="AQ46" s="3"/>
      <c r="AR46" s="9"/>
      <c r="AS46" s="11"/>
      <c r="AT46" s="11"/>
      <c r="AU46" s="11"/>
      <c r="AV46" s="11"/>
      <c r="AW46" s="11"/>
      <c r="AX46" s="11"/>
      <c r="AY46" s="11"/>
    </row>
    <row r="47" spans="1:51" x14ac:dyDescent="0.25">
      <c r="A47" s="61" t="s">
        <v>190</v>
      </c>
      <c r="B47" s="60" t="s">
        <v>432</v>
      </c>
      <c r="C47" s="60"/>
      <c r="D47" s="60" t="s">
        <v>174</v>
      </c>
      <c r="E47" s="3">
        <v>73.025394921015803</v>
      </c>
      <c r="F47" s="3">
        <v>0.42991401719656069</v>
      </c>
      <c r="G47" s="3">
        <v>11.047790441911619</v>
      </c>
      <c r="H47" s="3">
        <v>2.3195360927814437</v>
      </c>
      <c r="I47" s="3">
        <v>7.9984003199360137E-2</v>
      </c>
      <c r="J47" s="3">
        <v>0.26994601079784047</v>
      </c>
      <c r="K47" s="3">
        <v>1.5396920615876826</v>
      </c>
      <c r="L47" s="3">
        <v>3.1293741251749649</v>
      </c>
      <c r="M47" s="46">
        <v>1.7196560687862428</v>
      </c>
      <c r="N47" s="46"/>
      <c r="O47" s="46"/>
      <c r="P47" s="46">
        <v>0.23995200959808038</v>
      </c>
      <c r="Q47" s="46"/>
      <c r="R47" s="73"/>
      <c r="S47" s="89">
        <v>6.0020509678769827</v>
      </c>
      <c r="T47" s="76"/>
      <c r="U47" s="47">
        <f t="shared" ref="U47:U108" si="21">SUM(E47:Q47)</f>
        <v>93.801239752049597</v>
      </c>
      <c r="V47" s="47">
        <f t="shared" ref="V47:V108" si="22">U47+S47</f>
        <v>99.803290719926579</v>
      </c>
      <c r="W47" s="56"/>
      <c r="X47" s="56"/>
      <c r="Y47" s="57">
        <f t="shared" ref="Y47:Y108" si="23">100*E47/(SUM($E47:$G47)+$H47+SUM($I47:$N47))</f>
        <v>78.050865569566142</v>
      </c>
      <c r="Z47" s="57">
        <f t="shared" ref="Z47:Z108" si="24">100*F47/(SUM($E47:$G47)+$H47+SUM($I47:$N47))</f>
        <v>0.45949989313955963</v>
      </c>
      <c r="AA47" s="57">
        <f t="shared" ref="AA47:AA108" si="25">100*G47/(SUM($E47:$G47)+$H47+SUM($I47:$N47))</f>
        <v>11.808078649284036</v>
      </c>
      <c r="AB47" s="57">
        <f t="shared" ref="AB47:AB108" si="26">100*H47/(SUM($E47:$G47)+$H47+SUM($I47:$N47))</f>
        <v>2.4791622141483218</v>
      </c>
      <c r="AC47" s="57">
        <f t="shared" ref="AC47:AC108" si="27">100*I47/(SUM($E47:$G47)+$H47+SUM($I47:$N47))</f>
        <v>8.5488352212011107E-2</v>
      </c>
      <c r="AD47" s="57">
        <f t="shared" ref="AD47:AD108" si="28">100*J47/(SUM($E47:$G47)+$H47+SUM($I47:$N47))</f>
        <v>0.2885231887155375</v>
      </c>
      <c r="AE47" s="57">
        <f t="shared" ref="AE47:AE108" si="29">100*K47/(SUM($E47:$G47)+$H47+SUM($I47:$N47))</f>
        <v>1.6456507800812137</v>
      </c>
      <c r="AF47" s="57">
        <f t="shared" ref="AF47:AF108" si="30">100*L47/(SUM($E47:$G47)+$H47+SUM($I47:$N47))</f>
        <v>3.3447317802949343</v>
      </c>
      <c r="AG47" s="57">
        <f t="shared" ref="AG47:AG108" si="31">100*M47/(SUM($E47:$G47)+$H47+SUM($I47:$N47))</f>
        <v>1.8379995725582385</v>
      </c>
      <c r="AH47" s="57">
        <f t="shared" ref="AH47:AH108" si="32">100*N47/(SUM($E47:$G47)+$H47+SUM($I47:$N47))</f>
        <v>0</v>
      </c>
      <c r="AI47" s="57">
        <f t="shared" ref="AI47:AI108" si="33">SUM(Y47:AH47)</f>
        <v>100</v>
      </c>
      <c r="AJ47" s="9"/>
      <c r="AK47" s="3">
        <f t="shared" ref="AK47:AK108" si="34">Y47</f>
        <v>78.050865569566142</v>
      </c>
      <c r="AL47" s="3">
        <f t="shared" ref="AL47:AL108" si="35">AG47</f>
        <v>1.8379995725582385</v>
      </c>
      <c r="AM47" s="3">
        <f t="shared" ref="AM47:AM108" si="36">AG47+AF47</f>
        <v>5.1827313528531729</v>
      </c>
      <c r="AN47" s="3">
        <f t="shared" ref="AN47:AN108" si="37">AB47/(AD47+AB47)</f>
        <v>0.89575289575289574</v>
      </c>
      <c r="AO47" s="3">
        <f t="shared" ref="AO47:AO108" si="38">(G47/G$4)/(K47/K$4+L47/L$4+M47/M$4)</f>
        <v>1.126429648534075</v>
      </c>
      <c r="AP47" s="3">
        <f t="shared" ref="AP47:AP108" si="39">(G47/G$4)/(L47/L$4+M47/M$4)</f>
        <v>1.5763519577961433</v>
      </c>
      <c r="AQ47" s="3">
        <f t="shared" ref="AQ47:AQ108" si="40">AF47+AG47-AE47</f>
        <v>3.5370805727719592</v>
      </c>
      <c r="AR47" s="9"/>
      <c r="AS47" s="3">
        <v>22.170708635224898</v>
      </c>
      <c r="AT47" s="3">
        <v>16.660256343621036</v>
      </c>
      <c r="AU47" s="3">
        <v>61.169035021154066</v>
      </c>
      <c r="AV47" s="11"/>
      <c r="AW47" s="3">
        <v>11.570196136326114</v>
      </c>
      <c r="AX47" s="3">
        <v>56.507606684098967</v>
      </c>
      <c r="AY47" s="3">
        <v>31.922197179574919</v>
      </c>
    </row>
    <row r="48" spans="1:51" x14ac:dyDescent="0.25">
      <c r="A48" s="61" t="s">
        <v>191</v>
      </c>
      <c r="B48" s="60" t="s">
        <v>432</v>
      </c>
      <c r="C48" s="60"/>
      <c r="D48" s="60" t="s">
        <v>174</v>
      </c>
      <c r="E48" s="3">
        <v>73.78036737112383</v>
      </c>
      <c r="F48" s="3">
        <v>0.39502271380604381</v>
      </c>
      <c r="G48" s="3">
        <v>11.366778589768911</v>
      </c>
      <c r="H48" s="3">
        <v>2.6565277503456444</v>
      </c>
      <c r="I48" s="3">
        <v>7.900454276120876E-2</v>
      </c>
      <c r="J48" s="3">
        <v>0.27651589966423068</v>
      </c>
      <c r="K48" s="3">
        <v>1.4912107446178153</v>
      </c>
      <c r="L48" s="3">
        <v>4.2366186055698201</v>
      </c>
      <c r="M48" s="46">
        <v>1.6195931266047796</v>
      </c>
      <c r="N48" s="46"/>
      <c r="O48" s="46"/>
      <c r="P48" s="46">
        <v>0.24688919612877738</v>
      </c>
      <c r="Q48" s="46"/>
      <c r="R48" s="73"/>
      <c r="S48" s="89">
        <v>3.7984531059664643</v>
      </c>
      <c r="T48" s="76"/>
      <c r="U48" s="47">
        <f t="shared" si="21"/>
        <v>96.148528540391069</v>
      </c>
      <c r="V48" s="47">
        <f t="shared" si="22"/>
        <v>99.946981646357528</v>
      </c>
      <c r="W48" s="56"/>
      <c r="X48" s="56"/>
      <c r="Y48" s="57">
        <f t="shared" si="23"/>
        <v>76.933374523735964</v>
      </c>
      <c r="Z48" s="57">
        <f t="shared" si="24"/>
        <v>0.41190402636185769</v>
      </c>
      <c r="AA48" s="57">
        <f t="shared" si="25"/>
        <v>11.852538358562454</v>
      </c>
      <c r="AB48" s="57">
        <f t="shared" si="26"/>
        <v>2.7700545772834926</v>
      </c>
      <c r="AC48" s="57">
        <f t="shared" si="27"/>
        <v>8.238080527237153E-2</v>
      </c>
      <c r="AD48" s="57">
        <f t="shared" si="28"/>
        <v>0.28833281845330039</v>
      </c>
      <c r="AE48" s="57">
        <f t="shared" si="29"/>
        <v>1.5549376995160127</v>
      </c>
      <c r="AF48" s="57">
        <f t="shared" si="30"/>
        <v>4.4176706827309236</v>
      </c>
      <c r="AG48" s="57">
        <f t="shared" si="31"/>
        <v>1.6888065080836163</v>
      </c>
      <c r="AH48" s="57">
        <f t="shared" si="32"/>
        <v>0</v>
      </c>
      <c r="AI48" s="57">
        <f t="shared" si="33"/>
        <v>99.999999999999986</v>
      </c>
      <c r="AJ48" s="9"/>
      <c r="AK48" s="3">
        <f t="shared" si="34"/>
        <v>76.933374523735964</v>
      </c>
      <c r="AL48" s="3">
        <f t="shared" si="35"/>
        <v>1.6888065080836163</v>
      </c>
      <c r="AM48" s="3">
        <f t="shared" si="36"/>
        <v>6.1064771908145401</v>
      </c>
      <c r="AN48" s="3">
        <f t="shared" si="37"/>
        <v>0.90572390572390571</v>
      </c>
      <c r="AO48" s="3">
        <f t="shared" si="38"/>
        <v>0.99424970395104184</v>
      </c>
      <c r="AP48" s="3">
        <f t="shared" si="39"/>
        <v>1.3033318548767796</v>
      </c>
      <c r="AQ48" s="3">
        <f t="shared" si="40"/>
        <v>4.5515394912985272</v>
      </c>
      <c r="AR48" s="9"/>
      <c r="AS48" s="3">
        <v>17.425462361958552</v>
      </c>
      <c r="AT48" s="3">
        <v>13.465647471996935</v>
      </c>
      <c r="AU48" s="3">
        <v>69.108890166044517</v>
      </c>
      <c r="AV48" s="11"/>
      <c r="AW48" s="3">
        <v>10.541631932219278</v>
      </c>
      <c r="AX48" s="3">
        <v>47.650554407407526</v>
      </c>
      <c r="AY48" s="3">
        <v>41.807813660373192</v>
      </c>
    </row>
    <row r="49" spans="1:51" x14ac:dyDescent="0.25">
      <c r="A49" s="62" t="s">
        <v>192</v>
      </c>
      <c r="B49" s="60" t="s">
        <v>432</v>
      </c>
      <c r="C49" s="60"/>
      <c r="D49" s="60" t="s">
        <v>174</v>
      </c>
      <c r="E49" s="46">
        <v>73.71775719549845</v>
      </c>
      <c r="F49" s="46">
        <v>0.39836669654416895</v>
      </c>
      <c r="G49" s="46">
        <v>12.190020914251569</v>
      </c>
      <c r="H49" s="46">
        <v>1.9719151478936361</v>
      </c>
      <c r="I49" s="46"/>
      <c r="J49" s="46">
        <v>0.32865252464893935</v>
      </c>
      <c r="K49" s="46">
        <v>1.9221193108256149</v>
      </c>
      <c r="L49" s="46">
        <v>3.9239119609600639</v>
      </c>
      <c r="M49" s="46">
        <v>1.6333034558310924</v>
      </c>
      <c r="N49" s="46"/>
      <c r="O49" s="46"/>
      <c r="P49" s="46">
        <v>0.3087341898217309</v>
      </c>
      <c r="Q49" s="46"/>
      <c r="R49" s="9"/>
      <c r="S49" s="88">
        <v>3.8973264551515241</v>
      </c>
      <c r="T49" s="10"/>
      <c r="U49" s="47">
        <f t="shared" si="21"/>
        <v>96.394781396275292</v>
      </c>
      <c r="V49" s="47">
        <f t="shared" si="22"/>
        <v>100.29210785142682</v>
      </c>
      <c r="W49" s="56"/>
      <c r="X49" s="56"/>
      <c r="Y49" s="57">
        <f t="shared" si="23"/>
        <v>76.720563847429531</v>
      </c>
      <c r="Z49" s="57">
        <f t="shared" si="24"/>
        <v>0.41459369817578784</v>
      </c>
      <c r="AA49" s="57">
        <f t="shared" si="25"/>
        <v>12.686567164179108</v>
      </c>
      <c r="AB49" s="57">
        <f t="shared" si="26"/>
        <v>2.0522388059701497</v>
      </c>
      <c r="AC49" s="57">
        <f t="shared" si="27"/>
        <v>0</v>
      </c>
      <c r="AD49" s="57">
        <f t="shared" si="28"/>
        <v>0.3420398009950249</v>
      </c>
      <c r="AE49" s="57">
        <f t="shared" si="29"/>
        <v>2.0004145936981761</v>
      </c>
      <c r="AF49" s="57">
        <f t="shared" si="30"/>
        <v>4.08374792703151</v>
      </c>
      <c r="AG49" s="57">
        <f t="shared" si="31"/>
        <v>1.6998341625207298</v>
      </c>
      <c r="AH49" s="57">
        <f t="shared" si="32"/>
        <v>0</v>
      </c>
      <c r="AI49" s="57">
        <f t="shared" si="33"/>
        <v>100.00000000000003</v>
      </c>
      <c r="AJ49" s="9"/>
      <c r="AK49" s="3">
        <f t="shared" si="34"/>
        <v>76.720563847429531</v>
      </c>
      <c r="AL49" s="3">
        <f t="shared" si="35"/>
        <v>1.6998341625207298</v>
      </c>
      <c r="AM49" s="3">
        <f t="shared" si="36"/>
        <v>5.7835820895522403</v>
      </c>
      <c r="AN49" s="3">
        <f t="shared" si="37"/>
        <v>0.85714285714285721</v>
      </c>
      <c r="AO49" s="3">
        <f t="shared" si="38"/>
        <v>1.0404178242685547</v>
      </c>
      <c r="AP49" s="3">
        <f t="shared" si="39"/>
        <v>1.4826410050636178</v>
      </c>
      <c r="AQ49" s="3">
        <f t="shared" si="40"/>
        <v>3.7831674958540642</v>
      </c>
      <c r="AR49" s="9"/>
      <c r="AS49" s="3">
        <v>17.761662672896161</v>
      </c>
      <c r="AT49" s="3">
        <v>17.543123051594193</v>
      </c>
      <c r="AU49" s="3">
        <v>64.695214275509642</v>
      </c>
      <c r="AV49" s="11"/>
      <c r="AW49" s="3">
        <v>10.769813661577073</v>
      </c>
      <c r="AX49" s="3">
        <v>50.00213571193116</v>
      </c>
      <c r="AY49" s="3">
        <v>39.228050626491779</v>
      </c>
    </row>
    <row r="50" spans="1:51" x14ac:dyDescent="0.25">
      <c r="A50" s="61" t="s">
        <v>193</v>
      </c>
      <c r="B50" s="60" t="s">
        <v>432</v>
      </c>
      <c r="C50" s="60"/>
      <c r="D50" s="60" t="s">
        <v>173</v>
      </c>
      <c r="E50" s="3">
        <v>72.615353818436589</v>
      </c>
      <c r="F50" s="3">
        <v>0.40036032429186269</v>
      </c>
      <c r="G50" s="3">
        <v>13.011710539485536</v>
      </c>
      <c r="H50" s="3">
        <v>1.1410269242318085</v>
      </c>
      <c r="I50" s="3"/>
      <c r="J50" s="3"/>
      <c r="K50" s="3">
        <v>2.1119007106395755</v>
      </c>
      <c r="L50" s="3">
        <v>4.0836753077769989</v>
      </c>
      <c r="M50" s="3">
        <v>1.7115403863477128</v>
      </c>
      <c r="N50" s="3"/>
      <c r="O50" s="3"/>
      <c r="P50" s="3">
        <v>0.27024321889700731</v>
      </c>
      <c r="Q50" s="3"/>
      <c r="R50" s="9"/>
      <c r="S50" s="88">
        <v>4.5072102912621341</v>
      </c>
      <c r="T50" s="10"/>
      <c r="U50" s="47">
        <f t="shared" si="21"/>
        <v>95.345811230107088</v>
      </c>
      <c r="V50" s="47">
        <f t="shared" si="22"/>
        <v>99.853021521369229</v>
      </c>
      <c r="W50" s="56"/>
      <c r="X50" s="56"/>
      <c r="Y50" s="57">
        <f t="shared" si="23"/>
        <v>76.376460680071588</v>
      </c>
      <c r="Z50" s="57">
        <f t="shared" si="24"/>
        <v>0.42109695757448162</v>
      </c>
      <c r="AA50" s="57">
        <f t="shared" si="25"/>
        <v>13.68565112117065</v>
      </c>
      <c r="AB50" s="57">
        <f t="shared" si="26"/>
        <v>1.2001263290872723</v>
      </c>
      <c r="AC50" s="57">
        <f t="shared" si="27"/>
        <v>0</v>
      </c>
      <c r="AD50" s="57">
        <f t="shared" si="28"/>
        <v>0</v>
      </c>
      <c r="AE50" s="57">
        <f t="shared" si="29"/>
        <v>2.22128645120539</v>
      </c>
      <c r="AF50" s="57">
        <f t="shared" si="30"/>
        <v>4.295188967259711</v>
      </c>
      <c r="AG50" s="57">
        <f t="shared" si="31"/>
        <v>1.8001894936309084</v>
      </c>
      <c r="AH50" s="57">
        <f t="shared" si="32"/>
        <v>0</v>
      </c>
      <c r="AI50" s="57">
        <f t="shared" si="33"/>
        <v>99.999999999999986</v>
      </c>
      <c r="AJ50" s="9"/>
      <c r="AK50" s="3">
        <f t="shared" si="34"/>
        <v>76.376460680071588</v>
      </c>
      <c r="AL50" s="3">
        <f t="shared" si="35"/>
        <v>1.8001894936309084</v>
      </c>
      <c r="AM50" s="3">
        <f t="shared" si="36"/>
        <v>6.0953784608906192</v>
      </c>
      <c r="AN50" s="3">
        <f t="shared" si="37"/>
        <v>1</v>
      </c>
      <c r="AO50" s="3">
        <f t="shared" si="38"/>
        <v>1.0485730291004509</v>
      </c>
      <c r="AP50" s="3">
        <f t="shared" si="39"/>
        <v>1.5184123107605501</v>
      </c>
      <c r="AQ50" s="3">
        <f t="shared" si="40"/>
        <v>3.8740920096852292</v>
      </c>
      <c r="AR50" s="9"/>
      <c r="AS50" s="3">
        <v>17.689595438756861</v>
      </c>
      <c r="AT50" s="3">
        <v>18.319519420024211</v>
      </c>
      <c r="AU50" s="3">
        <v>63.990885141218939</v>
      </c>
      <c r="AV50" s="11"/>
      <c r="AW50" s="3">
        <v>11.273049045917805</v>
      </c>
      <c r="AX50" s="3">
        <v>47.947477551984505</v>
      </c>
      <c r="AY50" s="3">
        <v>40.779473402097686</v>
      </c>
    </row>
    <row r="51" spans="1:51" x14ac:dyDescent="0.25">
      <c r="A51" s="61" t="s">
        <v>194</v>
      </c>
      <c r="B51" s="60" t="s">
        <v>432</v>
      </c>
      <c r="C51" s="60"/>
      <c r="D51" s="60" t="s">
        <v>173</v>
      </c>
      <c r="E51" s="3">
        <v>74.384483971460156</v>
      </c>
      <c r="F51" s="3">
        <v>0.32157572103306203</v>
      </c>
      <c r="G51" s="3">
        <v>11.255150236157169</v>
      </c>
      <c r="H51" s="3">
        <v>1.7686664656818412</v>
      </c>
      <c r="I51" s="3"/>
      <c r="J51" s="3">
        <v>0.20098482564566378</v>
      </c>
      <c r="K51" s="3">
        <v>1.3968445382373631</v>
      </c>
      <c r="L51" s="3">
        <v>4.0096472716309925</v>
      </c>
      <c r="M51" s="3">
        <v>1.6983217767058587</v>
      </c>
      <c r="N51" s="3"/>
      <c r="O51" s="3"/>
      <c r="P51" s="3">
        <v>0.2512310320570797</v>
      </c>
      <c r="Q51" s="3"/>
      <c r="R51" s="9"/>
      <c r="S51" s="88">
        <v>4.3977043478260871</v>
      </c>
      <c r="T51" s="10"/>
      <c r="U51" s="47">
        <f t="shared" si="21"/>
        <v>95.286905838609172</v>
      </c>
      <c r="V51" s="47">
        <f t="shared" si="22"/>
        <v>99.684610186435265</v>
      </c>
      <c r="W51" s="56"/>
      <c r="X51" s="56"/>
      <c r="Y51" s="57">
        <f t="shared" si="23"/>
        <v>78.270064502484942</v>
      </c>
      <c r="Z51" s="57">
        <f t="shared" si="24"/>
        <v>0.33837369144549018</v>
      </c>
      <c r="AA51" s="57">
        <f t="shared" si="25"/>
        <v>11.843079200592154</v>
      </c>
      <c r="AB51" s="57">
        <f t="shared" si="26"/>
        <v>1.8610553029501959</v>
      </c>
      <c r="AC51" s="57">
        <f t="shared" si="27"/>
        <v>0</v>
      </c>
      <c r="AD51" s="57">
        <f t="shared" si="28"/>
        <v>0.21148355715343137</v>
      </c>
      <c r="AE51" s="57">
        <f t="shared" si="29"/>
        <v>1.4698107222163479</v>
      </c>
      <c r="AF51" s="57">
        <f t="shared" si="30"/>
        <v>4.219096965210956</v>
      </c>
      <c r="AG51" s="57">
        <f t="shared" si="31"/>
        <v>1.787036057946495</v>
      </c>
      <c r="AH51" s="57">
        <f t="shared" si="32"/>
        <v>0</v>
      </c>
      <c r="AI51" s="57">
        <f t="shared" si="33"/>
        <v>100.00000000000001</v>
      </c>
      <c r="AJ51" s="9"/>
      <c r="AK51" s="3">
        <f t="shared" si="34"/>
        <v>78.270064502484942</v>
      </c>
      <c r="AL51" s="3">
        <f t="shared" si="35"/>
        <v>1.787036057946495</v>
      </c>
      <c r="AM51" s="3">
        <f t="shared" si="36"/>
        <v>6.0061330231574512</v>
      </c>
      <c r="AN51" s="3">
        <f t="shared" si="37"/>
        <v>0.89795918367346939</v>
      </c>
      <c r="AO51" s="3">
        <f t="shared" si="38"/>
        <v>1.0257275238520722</v>
      </c>
      <c r="AP51" s="3">
        <f t="shared" si="39"/>
        <v>1.3346208396871342</v>
      </c>
      <c r="AQ51" s="3">
        <f t="shared" si="40"/>
        <v>4.5363223009411033</v>
      </c>
      <c r="AR51" s="9"/>
      <c r="AS51" s="3">
        <v>18.976052261371535</v>
      </c>
      <c r="AT51" s="3">
        <v>13.099170480086666</v>
      </c>
      <c r="AU51" s="3">
        <v>67.924777258541795</v>
      </c>
      <c r="AV51" s="11"/>
      <c r="AW51" s="3">
        <v>10.869462975816612</v>
      </c>
      <c r="AX51" s="3">
        <v>50.223295339608271</v>
      </c>
      <c r="AY51" s="3">
        <v>38.907241684575105</v>
      </c>
    </row>
    <row r="52" spans="1:51" x14ac:dyDescent="0.25">
      <c r="A52" s="61" t="s">
        <v>195</v>
      </c>
      <c r="B52" s="60" t="s">
        <v>432</v>
      </c>
      <c r="C52" s="60"/>
      <c r="D52" s="60" t="s">
        <v>173</v>
      </c>
      <c r="E52" s="11">
        <v>75.069999999999993</v>
      </c>
      <c r="F52" s="11">
        <v>0.33</v>
      </c>
      <c r="G52" s="11">
        <v>11.41</v>
      </c>
      <c r="H52" s="11">
        <v>1.71</v>
      </c>
      <c r="I52" s="3"/>
      <c r="J52" s="3"/>
      <c r="K52" s="11">
        <v>1.39</v>
      </c>
      <c r="L52" s="11">
        <v>4.07</v>
      </c>
      <c r="M52" s="11">
        <v>1.67</v>
      </c>
      <c r="N52" s="11"/>
      <c r="O52" s="11"/>
      <c r="P52" s="11">
        <v>0.26</v>
      </c>
      <c r="Q52" s="11"/>
      <c r="R52" s="9"/>
      <c r="S52" s="88">
        <v>3.9884511239193037</v>
      </c>
      <c r="T52" s="10"/>
      <c r="U52" s="47">
        <f t="shared" si="21"/>
        <v>95.91</v>
      </c>
      <c r="V52" s="47">
        <f t="shared" si="22"/>
        <v>99.898451123919301</v>
      </c>
      <c r="W52" s="56"/>
      <c r="X52" s="56"/>
      <c r="Y52" s="57">
        <f t="shared" si="23"/>
        <v>78.484056455828551</v>
      </c>
      <c r="Z52" s="57">
        <f t="shared" si="24"/>
        <v>0.34500784108729754</v>
      </c>
      <c r="AA52" s="57">
        <f t="shared" si="25"/>
        <v>11.928907475169893</v>
      </c>
      <c r="AB52" s="57">
        <f t="shared" si="26"/>
        <v>1.7877679038159962</v>
      </c>
      <c r="AC52" s="57">
        <f t="shared" si="27"/>
        <v>0</v>
      </c>
      <c r="AD52" s="57">
        <f t="shared" si="28"/>
        <v>0</v>
      </c>
      <c r="AE52" s="57">
        <f t="shared" si="29"/>
        <v>1.4532148457919503</v>
      </c>
      <c r="AF52" s="57">
        <f t="shared" si="30"/>
        <v>4.2550967067433358</v>
      </c>
      <c r="AG52" s="57">
        <f t="shared" si="31"/>
        <v>1.7459487715629904</v>
      </c>
      <c r="AH52" s="57">
        <f t="shared" si="32"/>
        <v>0</v>
      </c>
      <c r="AI52" s="57">
        <f t="shared" si="33"/>
        <v>100</v>
      </c>
      <c r="AJ52" s="9"/>
      <c r="AK52" s="3">
        <f t="shared" si="34"/>
        <v>78.484056455828551</v>
      </c>
      <c r="AL52" s="3">
        <f t="shared" si="35"/>
        <v>1.7459487715629904</v>
      </c>
      <c r="AM52" s="3">
        <f t="shared" si="36"/>
        <v>6.0010454783063265</v>
      </c>
      <c r="AN52" s="3">
        <f t="shared" si="37"/>
        <v>1</v>
      </c>
      <c r="AO52" s="3">
        <f t="shared" si="38"/>
        <v>1.0345439683813391</v>
      </c>
      <c r="AP52" s="3">
        <f t="shared" si="39"/>
        <v>1.3420637675111455</v>
      </c>
      <c r="AQ52" s="3">
        <f t="shared" si="40"/>
        <v>4.5478306325143762</v>
      </c>
      <c r="AR52" s="9"/>
      <c r="AS52" s="3">
        <v>18.540615313185295</v>
      </c>
      <c r="AT52" s="3">
        <v>12.951864824747597</v>
      </c>
      <c r="AU52" s="3">
        <v>68.507519862067113</v>
      </c>
      <c r="AV52" s="11"/>
      <c r="AW52" s="3">
        <v>10.537958156047914</v>
      </c>
      <c r="AX52" s="3">
        <v>50.5243169903611</v>
      </c>
      <c r="AY52" s="3">
        <v>38.937724853590986</v>
      </c>
    </row>
    <row r="53" spans="1:51" x14ac:dyDescent="0.25">
      <c r="A53" s="61" t="s">
        <v>196</v>
      </c>
      <c r="B53" s="60" t="s">
        <v>432</v>
      </c>
      <c r="C53" s="60"/>
      <c r="D53" s="60" t="s">
        <v>173</v>
      </c>
      <c r="E53" s="3">
        <v>73.007737915787359</v>
      </c>
      <c r="F53" s="3">
        <v>0.43211737513817705</v>
      </c>
      <c r="G53" s="3">
        <v>12.571600844136269</v>
      </c>
      <c r="H53" s="3">
        <v>1.7284695005527082</v>
      </c>
      <c r="I53" s="3"/>
      <c r="J53" s="3"/>
      <c r="K53" s="3">
        <v>1.7184202592704252</v>
      </c>
      <c r="L53" s="3">
        <v>4.2106320972766564</v>
      </c>
      <c r="M53" s="3">
        <v>1.6179278464475932</v>
      </c>
      <c r="N53" s="3"/>
      <c r="O53" s="3"/>
      <c r="P53" s="3">
        <v>0.29142799718621243</v>
      </c>
      <c r="Q53" s="3"/>
      <c r="R53" s="9"/>
      <c r="S53" s="88">
        <v>4.1446765799256502</v>
      </c>
      <c r="T53" s="10"/>
      <c r="U53" s="47">
        <f t="shared" si="21"/>
        <v>95.578333835795419</v>
      </c>
      <c r="V53" s="47">
        <f t="shared" si="22"/>
        <v>99.723010415721063</v>
      </c>
      <c r="W53" s="56"/>
      <c r="X53" s="56"/>
      <c r="Y53" s="57">
        <f t="shared" si="23"/>
        <v>76.61885678126977</v>
      </c>
      <c r="Z53" s="57">
        <f t="shared" si="24"/>
        <v>0.45349082472052304</v>
      </c>
      <c r="AA53" s="57">
        <f t="shared" si="25"/>
        <v>13.19341910989243</v>
      </c>
      <c r="AB53" s="57">
        <f t="shared" si="26"/>
        <v>1.8139632988820922</v>
      </c>
      <c r="AC53" s="57">
        <f t="shared" si="27"/>
        <v>0</v>
      </c>
      <c r="AD53" s="57">
        <f t="shared" si="28"/>
        <v>0</v>
      </c>
      <c r="AE53" s="57">
        <f t="shared" si="29"/>
        <v>1.8034170006327781</v>
      </c>
      <c r="AF53" s="57">
        <f t="shared" si="30"/>
        <v>4.4188989664627725</v>
      </c>
      <c r="AG53" s="57">
        <f t="shared" si="31"/>
        <v>1.6979540181396331</v>
      </c>
      <c r="AH53" s="57">
        <f t="shared" si="32"/>
        <v>0</v>
      </c>
      <c r="AI53" s="57">
        <f t="shared" si="33"/>
        <v>100</v>
      </c>
      <c r="AJ53" s="9"/>
      <c r="AK53" s="3">
        <f t="shared" si="34"/>
        <v>76.61885678126977</v>
      </c>
      <c r="AL53" s="3">
        <f t="shared" si="35"/>
        <v>1.6979540181396331</v>
      </c>
      <c r="AM53" s="3">
        <f t="shared" si="36"/>
        <v>6.1168529846024056</v>
      </c>
      <c r="AN53" s="3">
        <f t="shared" si="37"/>
        <v>1</v>
      </c>
      <c r="AO53" s="3">
        <f t="shared" si="38"/>
        <v>1.065293497893429</v>
      </c>
      <c r="AP53" s="3">
        <f t="shared" si="39"/>
        <v>1.448878798549514</v>
      </c>
      <c r="AQ53" s="3">
        <f t="shared" si="40"/>
        <v>4.3134359839696277</v>
      </c>
      <c r="AR53" s="9"/>
      <c r="AS53" s="3">
        <v>17.131743460269416</v>
      </c>
      <c r="AT53" s="3">
        <v>15.271497580987722</v>
      </c>
      <c r="AU53" s="3">
        <v>67.596758958742868</v>
      </c>
      <c r="AV53" s="11"/>
      <c r="AW53" s="3">
        <v>10.534712325204445</v>
      </c>
      <c r="AX53" s="3">
        <v>47.89844940185403</v>
      </c>
      <c r="AY53" s="3">
        <v>41.566838272941531</v>
      </c>
    </row>
    <row r="54" spans="1:51" x14ac:dyDescent="0.25">
      <c r="A54" s="61" t="s">
        <v>197</v>
      </c>
      <c r="B54" s="60" t="s">
        <v>432</v>
      </c>
      <c r="C54" s="60"/>
      <c r="D54" s="60" t="s">
        <v>173</v>
      </c>
      <c r="E54" s="3">
        <v>74.465725806451616</v>
      </c>
      <c r="F54" s="3">
        <v>0.32258064516129031</v>
      </c>
      <c r="G54" s="3">
        <v>11.21975806451613</v>
      </c>
      <c r="H54" s="3">
        <v>1.7641129032258065</v>
      </c>
      <c r="I54" s="3"/>
      <c r="J54" s="3">
        <v>0.25201612903225806</v>
      </c>
      <c r="K54" s="3">
        <v>1.5423387096774193</v>
      </c>
      <c r="L54" s="3">
        <v>4.012096774193548</v>
      </c>
      <c r="M54" s="3">
        <v>1.663306451612903</v>
      </c>
      <c r="N54" s="3"/>
      <c r="O54" s="3"/>
      <c r="P54" s="3">
        <v>0.22177419354838709</v>
      </c>
      <c r="Q54" s="3"/>
      <c r="R54" s="9"/>
      <c r="S54" s="88">
        <v>4.3069969811320705</v>
      </c>
      <c r="T54" s="10"/>
      <c r="U54" s="47">
        <f t="shared" si="21"/>
        <v>95.463709677419359</v>
      </c>
      <c r="V54" s="47">
        <f t="shared" si="22"/>
        <v>99.770706658551433</v>
      </c>
      <c r="W54" s="56"/>
      <c r="X54" s="56"/>
      <c r="Y54" s="57">
        <f t="shared" si="23"/>
        <v>78.185859441151564</v>
      </c>
      <c r="Z54" s="57">
        <f t="shared" si="24"/>
        <v>0.33869602032176122</v>
      </c>
      <c r="AA54" s="57">
        <f t="shared" si="25"/>
        <v>11.780270956816256</v>
      </c>
      <c r="AB54" s="57">
        <f t="shared" si="26"/>
        <v>1.8522438611346315</v>
      </c>
      <c r="AC54" s="57">
        <f t="shared" si="27"/>
        <v>0</v>
      </c>
      <c r="AD54" s="57">
        <f t="shared" si="28"/>
        <v>0.26460626587637592</v>
      </c>
      <c r="AE54" s="57">
        <f t="shared" si="29"/>
        <v>1.6193903471634206</v>
      </c>
      <c r="AF54" s="57">
        <f t="shared" si="30"/>
        <v>4.2125317527519046</v>
      </c>
      <c r="AG54" s="57">
        <f t="shared" si="31"/>
        <v>1.7464013547840809</v>
      </c>
      <c r="AH54" s="57">
        <f t="shared" si="32"/>
        <v>0</v>
      </c>
      <c r="AI54" s="57">
        <f t="shared" si="33"/>
        <v>99.999999999999986</v>
      </c>
      <c r="AJ54" s="9"/>
      <c r="AK54" s="3">
        <f t="shared" si="34"/>
        <v>78.185859441151564</v>
      </c>
      <c r="AL54" s="3">
        <f t="shared" si="35"/>
        <v>1.7464013547840809</v>
      </c>
      <c r="AM54" s="3">
        <f t="shared" si="36"/>
        <v>5.9589331075359855</v>
      </c>
      <c r="AN54" s="3">
        <f t="shared" si="37"/>
        <v>0.875</v>
      </c>
      <c r="AO54" s="3">
        <f t="shared" si="38"/>
        <v>1.0014511074345007</v>
      </c>
      <c r="AP54" s="3">
        <f t="shared" si="39"/>
        <v>1.3357891043536738</v>
      </c>
      <c r="AQ54" s="3">
        <f t="shared" si="40"/>
        <v>4.3395427603725647</v>
      </c>
      <c r="AR54" s="9"/>
      <c r="AS54" s="3">
        <v>18.398134237525021</v>
      </c>
      <c r="AT54" s="3">
        <v>14.31828823615178</v>
      </c>
      <c r="AU54" s="3">
        <v>67.283577526323199</v>
      </c>
      <c r="AV54" s="11"/>
      <c r="AW54" s="3">
        <v>10.691254134755317</v>
      </c>
      <c r="AX54" s="3">
        <v>50.209899365785624</v>
      </c>
      <c r="AY54" s="3">
        <v>39.09884649945905</v>
      </c>
    </row>
    <row r="55" spans="1:51" x14ac:dyDescent="0.25">
      <c r="A55" s="62" t="s">
        <v>198</v>
      </c>
      <c r="B55" s="60" t="s">
        <v>432</v>
      </c>
      <c r="C55" s="60"/>
      <c r="D55" s="60" t="s">
        <v>173</v>
      </c>
      <c r="E55" s="46">
        <v>73.30890363474299</v>
      </c>
      <c r="F55" s="46">
        <v>0.41596513815984948</v>
      </c>
      <c r="G55" s="46">
        <v>11.904526096860453</v>
      </c>
      <c r="H55" s="46">
        <v>1.8817470535802714</v>
      </c>
      <c r="I55" s="46"/>
      <c r="J55" s="46">
        <v>0.27731009210656632</v>
      </c>
      <c r="K55" s="46">
        <v>1.6737644845003465</v>
      </c>
      <c r="L55" s="46">
        <v>3.9219570169357234</v>
      </c>
      <c r="M55" s="46">
        <v>1.6836684163612954</v>
      </c>
      <c r="N55" s="46"/>
      <c r="O55" s="46"/>
      <c r="P55" s="46">
        <v>0.31692581955036153</v>
      </c>
      <c r="Q55" s="46"/>
      <c r="R55" s="9"/>
      <c r="S55" s="88">
        <v>4.5255131850881405</v>
      </c>
      <c r="T55" s="10"/>
      <c r="U55" s="47">
        <f t="shared" si="21"/>
        <v>95.384767752797856</v>
      </c>
      <c r="V55" s="47">
        <f t="shared" si="22"/>
        <v>99.910280937886</v>
      </c>
      <c r="W55" s="56"/>
      <c r="X55" s="56"/>
      <c r="Y55" s="57">
        <f t="shared" si="23"/>
        <v>77.112199187415357</v>
      </c>
      <c r="Z55" s="57">
        <f t="shared" si="24"/>
        <v>0.4375455776643401</v>
      </c>
      <c r="AA55" s="57">
        <f t="shared" si="25"/>
        <v>12.522137722679444</v>
      </c>
      <c r="AB55" s="57">
        <f t="shared" si="26"/>
        <v>1.979372851338681</v>
      </c>
      <c r="AC55" s="57">
        <f t="shared" si="27"/>
        <v>0</v>
      </c>
      <c r="AD55" s="57">
        <f t="shared" si="28"/>
        <v>0.29169705177622668</v>
      </c>
      <c r="AE55" s="57">
        <f t="shared" si="29"/>
        <v>1.760600062506511</v>
      </c>
      <c r="AF55" s="57">
        <f t="shared" si="30"/>
        <v>4.1254297322637781</v>
      </c>
      <c r="AG55" s="57">
        <f t="shared" si="31"/>
        <v>1.7710178143556623</v>
      </c>
      <c r="AH55" s="57">
        <f t="shared" si="32"/>
        <v>0</v>
      </c>
      <c r="AI55" s="57">
        <f t="shared" si="33"/>
        <v>100</v>
      </c>
      <c r="AJ55" s="9"/>
      <c r="AK55" s="3">
        <f t="shared" si="34"/>
        <v>77.112199187415357</v>
      </c>
      <c r="AL55" s="3">
        <f t="shared" si="35"/>
        <v>1.7710178143556623</v>
      </c>
      <c r="AM55" s="3">
        <f t="shared" si="36"/>
        <v>5.8964475466194406</v>
      </c>
      <c r="AN55" s="3">
        <f t="shared" si="37"/>
        <v>0.87155963302752304</v>
      </c>
      <c r="AO55" s="3">
        <f t="shared" si="38"/>
        <v>1.0519871978068411</v>
      </c>
      <c r="AP55" s="3">
        <f t="shared" si="39"/>
        <v>1.4389390284588022</v>
      </c>
      <c r="AQ55" s="3">
        <f t="shared" si="40"/>
        <v>4.1358474841129294</v>
      </c>
      <c r="AR55" s="9"/>
      <c r="AS55" s="3">
        <v>18.635724998026678</v>
      </c>
      <c r="AT55" s="3">
        <v>15.548693661693894</v>
      </c>
      <c r="AU55" s="3">
        <v>65.815581340279422</v>
      </c>
      <c r="AV55" s="11"/>
      <c r="AW55" s="3">
        <v>11.052078059832679</v>
      </c>
      <c r="AX55" s="3">
        <v>49.91542158919848</v>
      </c>
      <c r="AY55" s="3">
        <v>39.032500350968853</v>
      </c>
    </row>
    <row r="56" spans="1:51" x14ac:dyDescent="0.25">
      <c r="A56" s="61" t="s">
        <v>199</v>
      </c>
      <c r="B56" s="60" t="s">
        <v>432</v>
      </c>
      <c r="C56" s="60"/>
      <c r="D56" s="60" t="s">
        <v>173</v>
      </c>
      <c r="E56" s="3">
        <v>69.874497742943603</v>
      </c>
      <c r="F56" s="3">
        <v>0.32739719232104769</v>
      </c>
      <c r="G56" s="3">
        <v>12.411329927079716</v>
      </c>
      <c r="H56" s="3">
        <v>1.924698645766159</v>
      </c>
      <c r="I56" s="3"/>
      <c r="J56" s="3">
        <v>0.35716057344114288</v>
      </c>
      <c r="K56" s="3">
        <v>2.04375217024654</v>
      </c>
      <c r="L56" s="3">
        <v>4.2363212460935555</v>
      </c>
      <c r="M56" s="3">
        <v>1.3591944044843496</v>
      </c>
      <c r="N56" s="3"/>
      <c r="O56" s="3"/>
      <c r="P56" s="3">
        <v>0.23810704896076193</v>
      </c>
      <c r="Q56" s="3"/>
      <c r="R56" s="9"/>
      <c r="S56" s="88">
        <v>6.9690632183908043</v>
      </c>
      <c r="T56" s="10"/>
      <c r="U56" s="47">
        <f t="shared" si="21"/>
        <v>92.772458951336873</v>
      </c>
      <c r="V56" s="47">
        <f t="shared" si="22"/>
        <v>99.741522169727673</v>
      </c>
      <c r="W56" s="56"/>
      <c r="X56" s="56"/>
      <c r="Y56" s="57">
        <f t="shared" si="23"/>
        <v>75.511954540581115</v>
      </c>
      <c r="Z56" s="57">
        <f t="shared" si="24"/>
        <v>0.35381151495657764</v>
      </c>
      <c r="AA56" s="57">
        <f t="shared" si="25"/>
        <v>13.41267288517208</v>
      </c>
      <c r="AB56" s="57">
        <f t="shared" si="26"/>
        <v>2.0799828455023048</v>
      </c>
      <c r="AC56" s="57">
        <f t="shared" si="27"/>
        <v>0</v>
      </c>
      <c r="AD56" s="57">
        <f t="shared" si="28"/>
        <v>0.38597619813444833</v>
      </c>
      <c r="AE56" s="57">
        <f t="shared" si="29"/>
        <v>2.208641578213788</v>
      </c>
      <c r="AF56" s="57">
        <f t="shared" si="30"/>
        <v>4.5781065723169281</v>
      </c>
      <c r="AG56" s="57">
        <f t="shared" si="31"/>
        <v>1.4688538651227618</v>
      </c>
      <c r="AH56" s="57">
        <f t="shared" si="32"/>
        <v>0</v>
      </c>
      <c r="AI56" s="57">
        <f t="shared" si="33"/>
        <v>100</v>
      </c>
      <c r="AJ56" s="9"/>
      <c r="AK56" s="3">
        <f t="shared" si="34"/>
        <v>75.511954540581115</v>
      </c>
      <c r="AL56" s="3">
        <f t="shared" si="35"/>
        <v>1.4688538651227618</v>
      </c>
      <c r="AM56" s="3">
        <f t="shared" si="36"/>
        <v>6.0469604374396901</v>
      </c>
      <c r="AN56" s="3">
        <f t="shared" si="37"/>
        <v>0.84347826086956523</v>
      </c>
      <c r="AO56" s="3">
        <f t="shared" si="38"/>
        <v>1.0211081778758497</v>
      </c>
      <c r="AP56" s="3">
        <f t="shared" si="39"/>
        <v>1.4707136824417999</v>
      </c>
      <c r="AQ56" s="3">
        <f t="shared" si="40"/>
        <v>3.8383188592259021</v>
      </c>
      <c r="AR56" s="9"/>
      <c r="AS56" s="3">
        <v>14.311382938649858</v>
      </c>
      <c r="AT56" s="3">
        <v>18.060845882691336</v>
      </c>
      <c r="AU56" s="3">
        <v>67.627771178658804</v>
      </c>
      <c r="AV56" s="11"/>
      <c r="AW56" s="3">
        <v>9.4384035193779443</v>
      </c>
      <c r="AX56" s="3">
        <v>45.960861790159157</v>
      </c>
      <c r="AY56" s="3">
        <v>44.600734690462893</v>
      </c>
    </row>
    <row r="57" spans="1:51" x14ac:dyDescent="0.25">
      <c r="A57" s="61" t="s">
        <v>200</v>
      </c>
      <c r="B57" s="60" t="s">
        <v>432</v>
      </c>
      <c r="C57" s="60"/>
      <c r="D57" s="60" t="s">
        <v>173</v>
      </c>
      <c r="E57" s="3">
        <v>71.362666798948368</v>
      </c>
      <c r="F57" s="3">
        <v>0.31747606528101591</v>
      </c>
      <c r="G57" s="3">
        <v>12.689121484200605</v>
      </c>
      <c r="H57" s="3">
        <v>1.9048563916860954</v>
      </c>
      <c r="I57" s="3"/>
      <c r="J57" s="3">
        <v>0.39684508160126991</v>
      </c>
      <c r="K57" s="3">
        <v>2.0635944243266033</v>
      </c>
      <c r="L57" s="3">
        <v>4.266084627213651</v>
      </c>
      <c r="M57" s="3">
        <v>1.3492732774443177</v>
      </c>
      <c r="N57" s="3"/>
      <c r="O57" s="3"/>
      <c r="P57" s="3">
        <v>0.23810704896076193</v>
      </c>
      <c r="Q57" s="3"/>
      <c r="R57" s="9"/>
      <c r="S57" s="88">
        <v>5.6093041669132502</v>
      </c>
      <c r="T57" s="10"/>
      <c r="U57" s="47">
        <f t="shared" si="21"/>
        <v>94.588025199662681</v>
      </c>
      <c r="V57" s="47">
        <f t="shared" si="22"/>
        <v>100.19732936657593</v>
      </c>
      <c r="W57" s="56"/>
      <c r="X57" s="56"/>
      <c r="Y57" s="57">
        <f t="shared" si="23"/>
        <v>75.63617245005257</v>
      </c>
      <c r="Z57" s="57">
        <f t="shared" si="24"/>
        <v>0.33648790746582535</v>
      </c>
      <c r="AA57" s="57">
        <f t="shared" si="25"/>
        <v>13.449001051524707</v>
      </c>
      <c r="AB57" s="57">
        <f t="shared" si="26"/>
        <v>2.0189274447949521</v>
      </c>
      <c r="AC57" s="57">
        <f t="shared" si="27"/>
        <v>0</v>
      </c>
      <c r="AD57" s="57">
        <f t="shared" si="28"/>
        <v>0.42060988433228169</v>
      </c>
      <c r="AE57" s="57">
        <f t="shared" si="29"/>
        <v>2.1871713985278647</v>
      </c>
      <c r="AF57" s="57">
        <f t="shared" si="30"/>
        <v>4.521556256572028</v>
      </c>
      <c r="AG57" s="57">
        <f t="shared" si="31"/>
        <v>1.4300736067297579</v>
      </c>
      <c r="AH57" s="57">
        <f t="shared" si="32"/>
        <v>0</v>
      </c>
      <c r="AI57" s="57">
        <f t="shared" si="33"/>
        <v>99.999999999999986</v>
      </c>
      <c r="AJ57" s="9"/>
      <c r="AK57" s="3">
        <f t="shared" si="34"/>
        <v>75.63617245005257</v>
      </c>
      <c r="AL57" s="3">
        <f t="shared" si="35"/>
        <v>1.4300736067297579</v>
      </c>
      <c r="AM57" s="3">
        <f t="shared" si="36"/>
        <v>5.9516298633017861</v>
      </c>
      <c r="AN57" s="3">
        <f t="shared" si="37"/>
        <v>0.82758620689655171</v>
      </c>
      <c r="AO57" s="3">
        <f t="shared" si="38"/>
        <v>1.0376206551177611</v>
      </c>
      <c r="AP57" s="3">
        <f t="shared" si="39"/>
        <v>1.4968528533094749</v>
      </c>
      <c r="AQ57" s="3">
        <f t="shared" si="40"/>
        <v>3.7644584647739214</v>
      </c>
      <c r="AR57" s="9"/>
      <c r="AS57" s="3">
        <v>14.129768653286352</v>
      </c>
      <c r="AT57" s="3">
        <v>18.137161023441088</v>
      </c>
      <c r="AU57" s="3">
        <v>67.733070323272557</v>
      </c>
      <c r="AV57" s="11"/>
      <c r="AW57" s="3">
        <v>9.1895369633947013</v>
      </c>
      <c r="AX57" s="3">
        <v>46.759101074981281</v>
      </c>
      <c r="AY57" s="3">
        <v>44.051361961624018</v>
      </c>
    </row>
    <row r="58" spans="1:51" x14ac:dyDescent="0.25">
      <c r="A58" s="61" t="s">
        <v>201</v>
      </c>
      <c r="B58" s="60" t="s">
        <v>432</v>
      </c>
      <c r="C58" s="60"/>
      <c r="D58" s="60" t="s">
        <v>173</v>
      </c>
      <c r="E58" s="3">
        <v>70.807083684706583</v>
      </c>
      <c r="F58" s="3">
        <v>0.34723944640111115</v>
      </c>
      <c r="G58" s="3">
        <v>13.10580881988194</v>
      </c>
      <c r="H58" s="3">
        <v>1.8850141376060319</v>
      </c>
      <c r="I58" s="3"/>
      <c r="J58" s="3">
        <v>0.34723944640111115</v>
      </c>
      <c r="K58" s="3">
        <v>2.1132000595267622</v>
      </c>
      <c r="L58" s="3">
        <v>4.3156902624138098</v>
      </c>
      <c r="M58" s="3">
        <v>1.4187211667245399</v>
      </c>
      <c r="N58" s="3"/>
      <c r="O58" s="3"/>
      <c r="P58" s="3">
        <v>0.2678704300808572</v>
      </c>
      <c r="Q58" s="3"/>
      <c r="R58" s="9"/>
      <c r="S58" s="88">
        <v>5.36099828877005</v>
      </c>
      <c r="T58" s="10"/>
      <c r="U58" s="47">
        <f t="shared" si="21"/>
        <v>94.607867453742742</v>
      </c>
      <c r="V58" s="47">
        <f t="shared" si="22"/>
        <v>99.96886574251279</v>
      </c>
      <c r="W58" s="56"/>
      <c r="X58" s="56"/>
      <c r="Y58" s="57">
        <f t="shared" si="23"/>
        <v>75.055210852876215</v>
      </c>
      <c r="Z58" s="57">
        <f t="shared" si="24"/>
        <v>0.36807235250815012</v>
      </c>
      <c r="AA58" s="57">
        <f t="shared" si="25"/>
        <v>13.89210221895047</v>
      </c>
      <c r="AB58" s="57">
        <f t="shared" si="26"/>
        <v>1.9981070564728149</v>
      </c>
      <c r="AC58" s="57">
        <f t="shared" si="27"/>
        <v>0</v>
      </c>
      <c r="AD58" s="57">
        <f t="shared" si="28"/>
        <v>0.36807235250815012</v>
      </c>
      <c r="AE58" s="57">
        <f t="shared" si="29"/>
        <v>2.2399831738353138</v>
      </c>
      <c r="AF58" s="57">
        <f t="shared" si="30"/>
        <v>4.574613524029866</v>
      </c>
      <c r="AG58" s="57">
        <f t="shared" si="31"/>
        <v>1.5038384688190134</v>
      </c>
      <c r="AH58" s="57">
        <f t="shared" si="32"/>
        <v>0</v>
      </c>
      <c r="AI58" s="57">
        <f t="shared" si="33"/>
        <v>100</v>
      </c>
      <c r="AJ58" s="9"/>
      <c r="AK58" s="3">
        <f t="shared" si="34"/>
        <v>75.055210852876215</v>
      </c>
      <c r="AL58" s="3">
        <f t="shared" si="35"/>
        <v>1.5038384688190134</v>
      </c>
      <c r="AM58" s="3">
        <f t="shared" si="36"/>
        <v>6.0784519928488798</v>
      </c>
      <c r="AN58" s="3">
        <f t="shared" si="37"/>
        <v>0.84444444444444455</v>
      </c>
      <c r="AO58" s="3">
        <f t="shared" si="38"/>
        <v>1.0504812507221968</v>
      </c>
      <c r="AP58" s="3">
        <f t="shared" si="39"/>
        <v>1.5179372404516687</v>
      </c>
      <c r="AQ58" s="3">
        <f t="shared" si="40"/>
        <v>3.8384688190135661</v>
      </c>
      <c r="AR58" s="9"/>
      <c r="AS58" s="3">
        <v>14.572743672032257</v>
      </c>
      <c r="AT58" s="3">
        <v>18.217749363226137</v>
      </c>
      <c r="AU58" s="3">
        <v>67.209506964741621</v>
      </c>
      <c r="AV58" s="11"/>
      <c r="AW58" s="3">
        <v>9.70966054721743</v>
      </c>
      <c r="AX58" s="3">
        <v>45.509376247761054</v>
      </c>
      <c r="AY58" s="3">
        <v>44.780963205021521</v>
      </c>
    </row>
    <row r="59" spans="1:51" x14ac:dyDescent="0.25">
      <c r="A59" s="61" t="s">
        <v>202</v>
      </c>
      <c r="B59" s="60" t="s">
        <v>432</v>
      </c>
      <c r="C59" s="60"/>
      <c r="D59" s="60" t="s">
        <v>173</v>
      </c>
      <c r="E59" s="3">
        <v>71.382509053028429</v>
      </c>
      <c r="F59" s="3">
        <v>0.27779155712088893</v>
      </c>
      <c r="G59" s="3">
        <v>12.818096135721017</v>
      </c>
      <c r="H59" s="3">
        <v>1.9147775187261271</v>
      </c>
      <c r="I59" s="3"/>
      <c r="J59" s="3">
        <v>0.39684508160126991</v>
      </c>
      <c r="K59" s="3">
        <v>2.0834366784066671</v>
      </c>
      <c r="L59" s="3">
        <v>4.0775832134530487</v>
      </c>
      <c r="M59" s="3">
        <v>1.4187211667245399</v>
      </c>
      <c r="N59" s="3"/>
      <c r="O59" s="3"/>
      <c r="P59" s="3">
        <v>0.24802817600079369</v>
      </c>
      <c r="Q59" s="3"/>
      <c r="R59" s="9"/>
      <c r="S59" s="88">
        <v>4.9516172140592642</v>
      </c>
      <c r="T59" s="10"/>
      <c r="U59" s="47">
        <f t="shared" si="21"/>
        <v>94.617788580782786</v>
      </c>
      <c r="V59" s="47">
        <f t="shared" si="22"/>
        <v>99.569405794842055</v>
      </c>
      <c r="W59" s="56"/>
      <c r="X59" s="56"/>
      <c r="Y59" s="57">
        <f t="shared" si="23"/>
        <v>75.641295206055503</v>
      </c>
      <c r="Z59" s="57">
        <f t="shared" si="24"/>
        <v>0.29436501261564335</v>
      </c>
      <c r="AA59" s="57">
        <f t="shared" si="25"/>
        <v>13.58284272497897</v>
      </c>
      <c r="AB59" s="57">
        <f t="shared" si="26"/>
        <v>2.0290159798149703</v>
      </c>
      <c r="AC59" s="57">
        <f t="shared" si="27"/>
        <v>0</v>
      </c>
      <c r="AD59" s="57">
        <f t="shared" si="28"/>
        <v>0.42052144659377616</v>
      </c>
      <c r="AE59" s="57">
        <f t="shared" si="29"/>
        <v>2.2077375946173254</v>
      </c>
      <c r="AF59" s="57">
        <f t="shared" si="30"/>
        <v>4.3208578637510513</v>
      </c>
      <c r="AG59" s="57">
        <f t="shared" si="31"/>
        <v>1.5033641715727499</v>
      </c>
      <c r="AH59" s="57">
        <f t="shared" si="32"/>
        <v>0</v>
      </c>
      <c r="AI59" s="57">
        <f t="shared" si="33"/>
        <v>100.00000000000001</v>
      </c>
      <c r="AJ59" s="9"/>
      <c r="AK59" s="3">
        <f t="shared" si="34"/>
        <v>75.641295206055503</v>
      </c>
      <c r="AL59" s="3">
        <f t="shared" si="35"/>
        <v>1.5033641715727499</v>
      </c>
      <c r="AM59" s="3">
        <f t="shared" si="36"/>
        <v>5.8242220353238014</v>
      </c>
      <c r="AN59" s="3">
        <f t="shared" si="37"/>
        <v>0.82832618025751081</v>
      </c>
      <c r="AO59" s="3">
        <f t="shared" si="38"/>
        <v>1.0654881250896222</v>
      </c>
      <c r="AP59" s="3">
        <f t="shared" si="39"/>
        <v>1.5551552830604332</v>
      </c>
      <c r="AQ59" s="3">
        <f t="shared" si="40"/>
        <v>3.616484440706476</v>
      </c>
      <c r="AR59" s="9"/>
      <c r="AS59" s="3">
        <v>15.174361388045012</v>
      </c>
      <c r="AT59" s="3">
        <v>18.702665696803731</v>
      </c>
      <c r="AU59" s="3">
        <v>66.122972915151252</v>
      </c>
      <c r="AV59" s="11"/>
      <c r="AW59" s="3">
        <v>9.7061410570426609</v>
      </c>
      <c r="AX59" s="3">
        <v>47.998905909144312</v>
      </c>
      <c r="AY59" s="3">
        <v>42.294953033813016</v>
      </c>
    </row>
    <row r="60" spans="1:51" x14ac:dyDescent="0.25">
      <c r="A60" s="61" t="s">
        <v>203</v>
      </c>
      <c r="B60" s="60" t="s">
        <v>432</v>
      </c>
      <c r="C60" s="60"/>
      <c r="D60" s="60" t="s">
        <v>173</v>
      </c>
      <c r="E60" s="3">
        <v>71.610694974949155</v>
      </c>
      <c r="F60" s="3">
        <v>0.32739719232104769</v>
      </c>
      <c r="G60" s="3">
        <v>12.728805992360732</v>
      </c>
      <c r="H60" s="3">
        <v>1.924698645766159</v>
      </c>
      <c r="I60" s="3"/>
      <c r="J60" s="3">
        <v>0.31747606528101591</v>
      </c>
      <c r="K60" s="3">
        <v>1.924698645766159</v>
      </c>
      <c r="L60" s="3">
        <v>3.9188451808125406</v>
      </c>
      <c r="M60" s="3">
        <v>1.3790366585644127</v>
      </c>
      <c r="N60" s="3"/>
      <c r="O60" s="3"/>
      <c r="P60" s="3">
        <v>0.25794930304082542</v>
      </c>
      <c r="Q60" s="3"/>
      <c r="R60" s="9"/>
      <c r="S60" s="88">
        <v>5.440596714921953</v>
      </c>
      <c r="T60" s="10"/>
      <c r="U60" s="47">
        <f t="shared" si="21"/>
        <v>94.389602658862046</v>
      </c>
      <c r="V60" s="47">
        <f t="shared" si="22"/>
        <v>99.830199373783998</v>
      </c>
      <c r="W60" s="56"/>
      <c r="X60" s="56"/>
      <c r="Y60" s="57">
        <f t="shared" si="23"/>
        <v>76.075042158516027</v>
      </c>
      <c r="Z60" s="57">
        <f t="shared" si="24"/>
        <v>0.34780775716694778</v>
      </c>
      <c r="AA60" s="57">
        <f t="shared" si="25"/>
        <v>13.522344013490725</v>
      </c>
      <c r="AB60" s="57">
        <f t="shared" si="26"/>
        <v>2.0446880269814502</v>
      </c>
      <c r="AC60" s="57">
        <f t="shared" si="27"/>
        <v>0</v>
      </c>
      <c r="AD60" s="57">
        <f t="shared" si="28"/>
        <v>0.33726812816188873</v>
      </c>
      <c r="AE60" s="57">
        <f t="shared" si="29"/>
        <v>2.0446880269814502</v>
      </c>
      <c r="AF60" s="57">
        <f t="shared" si="30"/>
        <v>4.1631534569983142</v>
      </c>
      <c r="AG60" s="57">
        <f t="shared" si="31"/>
        <v>1.4650084317032039</v>
      </c>
      <c r="AH60" s="57">
        <f t="shared" si="32"/>
        <v>0</v>
      </c>
      <c r="AI60" s="57">
        <f t="shared" si="33"/>
        <v>100</v>
      </c>
      <c r="AJ60" s="9"/>
      <c r="AK60" s="3">
        <f t="shared" si="34"/>
        <v>76.075042158516027</v>
      </c>
      <c r="AL60" s="3">
        <f t="shared" si="35"/>
        <v>1.4650084317032039</v>
      </c>
      <c r="AM60" s="3">
        <f t="shared" si="36"/>
        <v>5.6281618887015181</v>
      </c>
      <c r="AN60" s="3">
        <f t="shared" si="37"/>
        <v>0.8584070796460177</v>
      </c>
      <c r="AO60" s="3">
        <f t="shared" si="38"/>
        <v>1.1128903830015968</v>
      </c>
      <c r="AP60" s="3">
        <f t="shared" si="39"/>
        <v>1.6034710155920717</v>
      </c>
      <c r="AQ60" s="3">
        <f t="shared" si="40"/>
        <v>3.5834738617200679</v>
      </c>
      <c r="AR60" s="9"/>
      <c r="AS60" s="3">
        <v>15.432571715820261</v>
      </c>
      <c r="AT60" s="3">
        <v>18.077362397848042</v>
      </c>
      <c r="AU60" s="3">
        <v>66.490065886331678</v>
      </c>
      <c r="AV60" s="11"/>
      <c r="AW60" s="3">
        <v>9.3895497040714684</v>
      </c>
      <c r="AX60" s="3">
        <v>50.156286857523604</v>
      </c>
      <c r="AY60" s="3">
        <v>40.454163438404933</v>
      </c>
    </row>
    <row r="61" spans="1:51" x14ac:dyDescent="0.25">
      <c r="A61" s="61" t="s">
        <v>204</v>
      </c>
      <c r="B61" s="60" t="s">
        <v>432</v>
      </c>
      <c r="C61" s="60"/>
      <c r="D61" s="60" t="s">
        <v>173</v>
      </c>
      <c r="E61" s="3">
        <v>70.896263910969793</v>
      </c>
      <c r="F61" s="3">
        <v>0.36764705882352938</v>
      </c>
      <c r="G61" s="3">
        <v>13.175675675675675</v>
      </c>
      <c r="H61" s="3">
        <v>2.0866454689984102</v>
      </c>
      <c r="I61" s="3"/>
      <c r="J61" s="3">
        <v>0.34777424483306835</v>
      </c>
      <c r="K61" s="3">
        <v>2.0965818759936408</v>
      </c>
      <c r="L61" s="3">
        <v>3.9348171701112875</v>
      </c>
      <c r="M61" s="3">
        <v>1.3612877583465819</v>
      </c>
      <c r="N61" s="3"/>
      <c r="O61" s="3"/>
      <c r="P61" s="3">
        <v>0.2682829888712242</v>
      </c>
      <c r="Q61" s="3"/>
      <c r="R61" s="9"/>
      <c r="S61" s="88">
        <v>5.5281217513733862</v>
      </c>
      <c r="T61" s="10"/>
      <c r="U61" s="47">
        <f t="shared" si="21"/>
        <v>94.534976152623202</v>
      </c>
      <c r="V61" s="47">
        <f t="shared" si="22"/>
        <v>100.06309790399659</v>
      </c>
      <c r="W61" s="56"/>
      <c r="X61" s="56"/>
      <c r="Y61" s="57">
        <f t="shared" si="23"/>
        <v>75.208179614208916</v>
      </c>
      <c r="Z61" s="57">
        <f t="shared" si="24"/>
        <v>0.39000737851797185</v>
      </c>
      <c r="AA61" s="57">
        <f t="shared" si="25"/>
        <v>13.977021186887317</v>
      </c>
      <c r="AB61" s="57">
        <f t="shared" si="26"/>
        <v>2.2135553915884891</v>
      </c>
      <c r="AC61" s="57">
        <f t="shared" si="27"/>
        <v>0</v>
      </c>
      <c r="AD61" s="57">
        <f t="shared" si="28"/>
        <v>0.36892589859808156</v>
      </c>
      <c r="AE61" s="57">
        <f t="shared" si="29"/>
        <v>2.2240961315484347</v>
      </c>
      <c r="AF61" s="57">
        <f t="shared" si="30"/>
        <v>4.1741330241382935</v>
      </c>
      <c r="AG61" s="57">
        <f t="shared" si="31"/>
        <v>1.4440813745124907</v>
      </c>
      <c r="AH61" s="57">
        <f t="shared" si="32"/>
        <v>0</v>
      </c>
      <c r="AI61" s="57">
        <f t="shared" si="33"/>
        <v>100</v>
      </c>
      <c r="AJ61" s="9"/>
      <c r="AK61" s="3">
        <f t="shared" si="34"/>
        <v>75.208179614208916</v>
      </c>
      <c r="AL61" s="3">
        <f t="shared" si="35"/>
        <v>1.4440813745124907</v>
      </c>
      <c r="AM61" s="3">
        <f t="shared" si="36"/>
        <v>5.6182143986507844</v>
      </c>
      <c r="AN61" s="3">
        <f t="shared" si="37"/>
        <v>0.8571428571428571</v>
      </c>
      <c r="AO61" s="3">
        <f t="shared" si="38"/>
        <v>1.1206499723928665</v>
      </c>
      <c r="AP61" s="3">
        <f t="shared" si="39"/>
        <v>1.6582893129109835</v>
      </c>
      <c r="AQ61" s="3">
        <f t="shared" si="40"/>
        <v>3.3941182671023498</v>
      </c>
      <c r="AR61" s="9"/>
      <c r="AS61" s="3">
        <v>14.981250759827683</v>
      </c>
      <c r="AT61" s="3">
        <v>19.365102161784556</v>
      </c>
      <c r="AU61" s="3">
        <v>65.653647078387749</v>
      </c>
      <c r="AV61" s="11"/>
      <c r="AW61" s="3">
        <v>9.4225733153030369</v>
      </c>
      <c r="AX61" s="3">
        <v>49.284058532019763</v>
      </c>
      <c r="AY61" s="3">
        <v>41.293368152677211</v>
      </c>
    </row>
    <row r="62" spans="1:51" x14ac:dyDescent="0.25">
      <c r="A62" s="61" t="s">
        <v>205</v>
      </c>
      <c r="B62" s="60" t="s">
        <v>432</v>
      </c>
      <c r="C62" s="60"/>
      <c r="D62" s="60" t="s">
        <v>173</v>
      </c>
      <c r="E62" s="3">
        <v>71.76073131955485</v>
      </c>
      <c r="F62" s="3">
        <v>0.32790143084260731</v>
      </c>
      <c r="G62" s="3">
        <v>12.937201907790142</v>
      </c>
      <c r="H62" s="3">
        <v>1.8879173290937996</v>
      </c>
      <c r="I62" s="3"/>
      <c r="J62" s="3">
        <v>0.37758346581875996</v>
      </c>
      <c r="K62" s="3">
        <v>2.0170906200317962</v>
      </c>
      <c r="L62" s="3">
        <v>4.0838632750397457</v>
      </c>
      <c r="M62" s="3">
        <v>1.341414944356121</v>
      </c>
      <c r="N62" s="3"/>
      <c r="O62" s="3"/>
      <c r="P62" s="3">
        <v>0.22853736089030208</v>
      </c>
      <c r="Q62" s="3"/>
      <c r="R62" s="9"/>
      <c r="S62" s="88">
        <v>4.8889971830985912</v>
      </c>
      <c r="T62" s="10"/>
      <c r="U62" s="47">
        <f t="shared" si="21"/>
        <v>94.962241653418104</v>
      </c>
      <c r="V62" s="47">
        <f t="shared" si="22"/>
        <v>99.8512388365167</v>
      </c>
      <c r="W62" s="56"/>
      <c r="X62" s="56"/>
      <c r="Y62" s="57">
        <f t="shared" si="23"/>
        <v>75.749947556114975</v>
      </c>
      <c r="Z62" s="57">
        <f t="shared" si="24"/>
        <v>0.34612964128382639</v>
      </c>
      <c r="AA62" s="57">
        <f t="shared" si="25"/>
        <v>13.65638766519824</v>
      </c>
      <c r="AB62" s="57">
        <f t="shared" si="26"/>
        <v>1.9928676316341518</v>
      </c>
      <c r="AC62" s="57">
        <f t="shared" si="27"/>
        <v>0</v>
      </c>
      <c r="AD62" s="57">
        <f t="shared" si="28"/>
        <v>0.39857352632683041</v>
      </c>
      <c r="AE62" s="57">
        <f t="shared" si="29"/>
        <v>2.1292217327459619</v>
      </c>
      <c r="AF62" s="57">
        <f t="shared" si="30"/>
        <v>4.3108873505349283</v>
      </c>
      <c r="AG62" s="57">
        <f t="shared" si="31"/>
        <v>1.4159848961611079</v>
      </c>
      <c r="AH62" s="57">
        <f t="shared" si="32"/>
        <v>0</v>
      </c>
      <c r="AI62" s="57">
        <f t="shared" si="33"/>
        <v>100.00000000000001</v>
      </c>
      <c r="AJ62" s="9"/>
      <c r="AK62" s="3">
        <f t="shared" si="34"/>
        <v>75.749947556114975</v>
      </c>
      <c r="AL62" s="3">
        <f t="shared" si="35"/>
        <v>1.4159848961611079</v>
      </c>
      <c r="AM62" s="3">
        <f t="shared" si="36"/>
        <v>5.7268722466960362</v>
      </c>
      <c r="AN62" s="3">
        <f t="shared" si="37"/>
        <v>0.83333333333333326</v>
      </c>
      <c r="AO62" s="3">
        <f t="shared" si="38"/>
        <v>1.0930118430201365</v>
      </c>
      <c r="AP62" s="3">
        <f t="shared" si="39"/>
        <v>1.5836984999676631</v>
      </c>
      <c r="AQ62" s="3">
        <f t="shared" si="40"/>
        <v>3.5976505139500743</v>
      </c>
      <c r="AR62" s="9"/>
      <c r="AS62" s="3">
        <v>14.5395168259731</v>
      </c>
      <c r="AT62" s="3">
        <v>18.349408735001237</v>
      </c>
      <c r="AU62" s="3">
        <v>67.111074439025657</v>
      </c>
      <c r="AV62" s="11"/>
      <c r="AW62" s="3">
        <v>9.1134286372482105</v>
      </c>
      <c r="AX62" s="3">
        <v>48.821075308815431</v>
      </c>
      <c r="AY62" s="3">
        <v>42.065496053936364</v>
      </c>
    </row>
    <row r="63" spans="1:51" x14ac:dyDescent="0.25">
      <c r="A63" s="61" t="s">
        <v>206</v>
      </c>
      <c r="B63" s="60" t="s">
        <v>432</v>
      </c>
      <c r="C63" s="60"/>
      <c r="D63" s="60" t="s">
        <v>173</v>
      </c>
      <c r="E63" s="3">
        <v>73.340620031796504</v>
      </c>
      <c r="F63" s="3">
        <v>0.34777424483306835</v>
      </c>
      <c r="G63" s="3">
        <v>11.96343402225755</v>
      </c>
      <c r="H63" s="3">
        <v>1.7686804451510334</v>
      </c>
      <c r="I63" s="3"/>
      <c r="J63" s="3">
        <v>0.2980922098569157</v>
      </c>
      <c r="K63" s="3">
        <v>1.6693163751987281</v>
      </c>
      <c r="L63" s="3">
        <v>3.8354531001589822</v>
      </c>
      <c r="M63" s="3">
        <v>1.649443561208267</v>
      </c>
      <c r="N63" s="3"/>
      <c r="O63" s="3"/>
      <c r="P63" s="3">
        <v>0.25834658187599363</v>
      </c>
      <c r="Q63" s="3"/>
      <c r="R63" s="9"/>
      <c r="S63" s="88">
        <v>4.6090759433256006</v>
      </c>
      <c r="T63" s="10"/>
      <c r="U63" s="47">
        <f t="shared" si="21"/>
        <v>95.131160572337052</v>
      </c>
      <c r="V63" s="47">
        <f t="shared" si="22"/>
        <v>99.740236515662659</v>
      </c>
      <c r="W63" s="56"/>
      <c r="X63" s="56"/>
      <c r="Y63" s="57">
        <f t="shared" si="23"/>
        <v>77.304147465437794</v>
      </c>
      <c r="Z63" s="57">
        <f t="shared" si="24"/>
        <v>0.36656891495601179</v>
      </c>
      <c r="AA63" s="57">
        <f t="shared" si="25"/>
        <v>12.609970674486803</v>
      </c>
      <c r="AB63" s="57">
        <f t="shared" si="26"/>
        <v>1.8642647674905741</v>
      </c>
      <c r="AC63" s="57">
        <f t="shared" si="27"/>
        <v>0</v>
      </c>
      <c r="AD63" s="57">
        <f t="shared" si="28"/>
        <v>0.31420192710515293</v>
      </c>
      <c r="AE63" s="57">
        <f t="shared" si="29"/>
        <v>1.7595307917888565</v>
      </c>
      <c r="AF63" s="57">
        <f t="shared" si="30"/>
        <v>4.0427314620863006</v>
      </c>
      <c r="AG63" s="57">
        <f t="shared" si="31"/>
        <v>1.7385839966485126</v>
      </c>
      <c r="AH63" s="57">
        <f t="shared" si="32"/>
        <v>0</v>
      </c>
      <c r="AI63" s="57">
        <f t="shared" si="33"/>
        <v>100</v>
      </c>
      <c r="AJ63" s="9"/>
      <c r="AK63" s="3">
        <f t="shared" si="34"/>
        <v>77.304147465437794</v>
      </c>
      <c r="AL63" s="3">
        <f t="shared" si="35"/>
        <v>1.7385839966485126</v>
      </c>
      <c r="AM63" s="3">
        <f t="shared" si="36"/>
        <v>5.781315458734813</v>
      </c>
      <c r="AN63" s="3">
        <f t="shared" si="37"/>
        <v>0.85576923076923084</v>
      </c>
      <c r="AO63" s="3">
        <f t="shared" si="38"/>
        <v>1.0749961480133099</v>
      </c>
      <c r="AP63" s="3">
        <f t="shared" si="39"/>
        <v>1.4780979497297535</v>
      </c>
      <c r="AQ63" s="3">
        <f t="shared" si="40"/>
        <v>4.0217846669459565</v>
      </c>
      <c r="AR63" s="9"/>
      <c r="AS63" s="3">
        <v>18.605155645540332</v>
      </c>
      <c r="AT63" s="3">
        <v>15.803174373621605</v>
      </c>
      <c r="AU63" s="3">
        <v>65.591669980838063</v>
      </c>
      <c r="AV63" s="11"/>
      <c r="AW63" s="3">
        <v>10.849447712549663</v>
      </c>
      <c r="AX63" s="3">
        <v>50.901294533646222</v>
      </c>
      <c r="AY63" s="3">
        <v>38.249257753804123</v>
      </c>
    </row>
    <row r="64" spans="1:51" x14ac:dyDescent="0.25">
      <c r="A64" s="61" t="s">
        <v>207</v>
      </c>
      <c r="B64" s="60" t="s">
        <v>432</v>
      </c>
      <c r="C64" s="60"/>
      <c r="D64" s="60" t="s">
        <v>173</v>
      </c>
      <c r="E64" s="3">
        <v>70.528616852146271</v>
      </c>
      <c r="F64" s="3">
        <v>0.39745627980922099</v>
      </c>
      <c r="G64" s="3">
        <v>13.086248012718601</v>
      </c>
      <c r="H64" s="3">
        <v>2.007154213036566</v>
      </c>
      <c r="I64" s="3"/>
      <c r="J64" s="3">
        <v>0.39745627980922099</v>
      </c>
      <c r="K64" s="3">
        <v>2.2555643879173291</v>
      </c>
      <c r="L64" s="3">
        <v>4.2329093799682029</v>
      </c>
      <c r="M64" s="3">
        <v>1.4507154213036566</v>
      </c>
      <c r="N64" s="3"/>
      <c r="O64" s="3"/>
      <c r="P64" s="3">
        <v>0.23847376788553257</v>
      </c>
      <c r="Q64" s="3"/>
      <c r="R64" s="9"/>
      <c r="S64" s="88">
        <v>5.3506551724137932</v>
      </c>
      <c r="T64" s="10"/>
      <c r="U64" s="47">
        <f t="shared" si="21"/>
        <v>94.594594594594611</v>
      </c>
      <c r="V64" s="47">
        <f t="shared" si="22"/>
        <v>99.945249767008406</v>
      </c>
      <c r="W64" s="56"/>
      <c r="X64" s="56"/>
      <c r="Y64" s="57">
        <f t="shared" si="23"/>
        <v>74.74726200505475</v>
      </c>
      <c r="Z64" s="57">
        <f t="shared" si="24"/>
        <v>0.42122999157540014</v>
      </c>
      <c r="AA64" s="57">
        <f t="shared" si="25"/>
        <v>13.86899747262005</v>
      </c>
      <c r="AB64" s="57">
        <f t="shared" si="26"/>
        <v>2.1272114574557706</v>
      </c>
      <c r="AC64" s="57">
        <f t="shared" si="27"/>
        <v>0</v>
      </c>
      <c r="AD64" s="57">
        <f t="shared" si="28"/>
        <v>0.42122999157540014</v>
      </c>
      <c r="AE64" s="57">
        <f t="shared" si="29"/>
        <v>2.3904802021903957</v>
      </c>
      <c r="AF64" s="57">
        <f t="shared" si="30"/>
        <v>4.4860994102780101</v>
      </c>
      <c r="AG64" s="57">
        <f t="shared" si="31"/>
        <v>1.5374894692502103</v>
      </c>
      <c r="AH64" s="57">
        <f t="shared" si="32"/>
        <v>0</v>
      </c>
      <c r="AI64" s="57">
        <f t="shared" si="33"/>
        <v>99.999999999999986</v>
      </c>
      <c r="AJ64" s="9"/>
      <c r="AK64" s="3">
        <f t="shared" si="34"/>
        <v>74.74726200505475</v>
      </c>
      <c r="AL64" s="3">
        <f t="shared" si="35"/>
        <v>1.5374894692502103</v>
      </c>
      <c r="AM64" s="3">
        <f t="shared" si="36"/>
        <v>6.0235888795282202</v>
      </c>
      <c r="AN64" s="3">
        <f t="shared" si="37"/>
        <v>0.83471074380165278</v>
      </c>
      <c r="AO64" s="3">
        <f t="shared" si="38"/>
        <v>1.0358524392766337</v>
      </c>
      <c r="AP64" s="3">
        <f t="shared" si="39"/>
        <v>1.5337065025990591</v>
      </c>
      <c r="AQ64" s="3">
        <f t="shared" si="40"/>
        <v>3.6331086773378245</v>
      </c>
      <c r="AR64" s="9"/>
      <c r="AS64" s="3">
        <v>14.8617325748918</v>
      </c>
      <c r="AT64" s="3">
        <v>19.393324956154679</v>
      </c>
      <c r="AU64" s="3">
        <v>65.744942468953525</v>
      </c>
      <c r="AV64" s="11"/>
      <c r="AW64" s="3">
        <v>10.042000767348204</v>
      </c>
      <c r="AX64" s="3">
        <v>45.534459823936409</v>
      </c>
      <c r="AY64" s="3">
        <v>44.423539408715371</v>
      </c>
    </row>
    <row r="65" spans="1:51" x14ac:dyDescent="0.25">
      <c r="A65" s="62" t="s">
        <v>208</v>
      </c>
      <c r="B65" s="60" t="s">
        <v>432</v>
      </c>
      <c r="C65" s="60"/>
      <c r="D65" s="60" t="s">
        <v>140</v>
      </c>
      <c r="E65" s="3">
        <v>73.590054578532445</v>
      </c>
      <c r="F65" s="3">
        <v>0.31837477258944813</v>
      </c>
      <c r="G65" s="3">
        <v>10.895492217505559</v>
      </c>
      <c r="H65" s="3">
        <v>1.5767131594906003</v>
      </c>
      <c r="I65" s="3">
        <v>6.0642813826561545E-2</v>
      </c>
      <c r="J65" s="3">
        <v>0.26783909440064685</v>
      </c>
      <c r="K65" s="3">
        <v>1.5463917525773194</v>
      </c>
      <c r="L65" s="3">
        <v>3.8154437032544974</v>
      </c>
      <c r="M65" s="3">
        <v>1.5868202951283608</v>
      </c>
      <c r="N65" s="3"/>
      <c r="O65" s="3"/>
      <c r="P65" s="3">
        <v>0.23751768748736607</v>
      </c>
      <c r="Q65" s="3"/>
      <c r="R65" s="9"/>
      <c r="S65" s="88">
        <v>5.9328711529938154</v>
      </c>
      <c r="T65" s="10"/>
      <c r="U65" s="47">
        <f t="shared" si="21"/>
        <v>93.895290074792811</v>
      </c>
      <c r="V65" s="47">
        <f t="shared" si="22"/>
        <v>99.828161227786623</v>
      </c>
      <c r="W65" s="56"/>
      <c r="X65" s="56"/>
      <c r="Y65" s="57">
        <f t="shared" si="23"/>
        <v>78.573355635892725</v>
      </c>
      <c r="Z65" s="57">
        <f t="shared" si="24"/>
        <v>0.33993417147790422</v>
      </c>
      <c r="AA65" s="57">
        <f t="shared" si="25"/>
        <v>11.633302757243836</v>
      </c>
      <c r="AB65" s="57">
        <f t="shared" si="26"/>
        <v>1.6834835158905737</v>
      </c>
      <c r="AC65" s="57">
        <f t="shared" si="27"/>
        <v>6.4749365995791272E-2</v>
      </c>
      <c r="AD65" s="57">
        <f t="shared" si="28"/>
        <v>0.2859763664814115</v>
      </c>
      <c r="AE65" s="57">
        <f t="shared" si="29"/>
        <v>1.6511088328926777</v>
      </c>
      <c r="AF65" s="57">
        <f t="shared" si="30"/>
        <v>4.0738142772352015</v>
      </c>
      <c r="AG65" s="57">
        <f t="shared" si="31"/>
        <v>1.694275076889872</v>
      </c>
      <c r="AH65" s="57">
        <f t="shared" si="32"/>
        <v>0</v>
      </c>
      <c r="AI65" s="57">
        <f t="shared" si="33"/>
        <v>99.999999999999986</v>
      </c>
      <c r="AJ65" s="9"/>
      <c r="AK65" s="3">
        <f t="shared" si="34"/>
        <v>78.573355635892725</v>
      </c>
      <c r="AL65" s="3">
        <f t="shared" si="35"/>
        <v>1.694275076889872</v>
      </c>
      <c r="AM65" s="3">
        <f t="shared" si="36"/>
        <v>5.768089354125074</v>
      </c>
      <c r="AN65" s="3">
        <f t="shared" si="37"/>
        <v>0.85479452054794525</v>
      </c>
      <c r="AO65" s="3">
        <f t="shared" si="38"/>
        <v>1.0084094469570881</v>
      </c>
      <c r="AP65" s="3">
        <f t="shared" si="39"/>
        <v>1.3631104809323522</v>
      </c>
      <c r="AQ65" s="3">
        <f t="shared" si="40"/>
        <v>4.1169805212323958</v>
      </c>
      <c r="AR65" s="9"/>
      <c r="AS65" s="3">
        <v>18.30371383691514</v>
      </c>
      <c r="AT65" s="3">
        <v>14.970655846366784</v>
      </c>
      <c r="AU65" s="3">
        <v>66.725630316718082</v>
      </c>
      <c r="AV65" s="11"/>
      <c r="AW65" s="3">
        <v>10.367260420302685</v>
      </c>
      <c r="AX65" s="3">
        <v>51.839208039278084</v>
      </c>
      <c r="AY65" s="3">
        <v>37.793531540419231</v>
      </c>
    </row>
    <row r="66" spans="1:51" x14ac:dyDescent="0.25">
      <c r="A66" s="61" t="s">
        <v>209</v>
      </c>
      <c r="B66" s="60" t="s">
        <v>432</v>
      </c>
      <c r="C66" s="60"/>
      <c r="D66" s="60" t="s">
        <v>140</v>
      </c>
      <c r="E66" s="3">
        <v>74.81433159373745</v>
      </c>
      <c r="F66" s="3">
        <v>0.32115616218386189</v>
      </c>
      <c r="G66" s="3">
        <v>11.32075471698113</v>
      </c>
      <c r="H66" s="3">
        <v>1.6710156563629064</v>
      </c>
      <c r="I66" s="3"/>
      <c r="J66" s="3">
        <v>0.29104777197912485</v>
      </c>
      <c r="K66" s="3">
        <v>1.6158169409875551</v>
      </c>
      <c r="L66" s="3">
        <v>3.9843436370935361</v>
      </c>
      <c r="M66" s="3">
        <v>1.6007627458851865</v>
      </c>
      <c r="N66" s="3"/>
      <c r="O66" s="3"/>
      <c r="P66" s="3">
        <v>0.28101164191087913</v>
      </c>
      <c r="Q66" s="3"/>
      <c r="R66" s="9"/>
      <c r="S66" s="88">
        <v>4.2002150953921378</v>
      </c>
      <c r="T66" s="10"/>
      <c r="U66" s="47">
        <f t="shared" si="21"/>
        <v>95.900240867121639</v>
      </c>
      <c r="V66" s="47">
        <f t="shared" si="22"/>
        <v>100.10045596251378</v>
      </c>
      <c r="W66" s="56"/>
      <c r="X66" s="56"/>
      <c r="Y66" s="57">
        <f t="shared" si="23"/>
        <v>78.241931251639983</v>
      </c>
      <c r="Z66" s="57">
        <f t="shared" si="24"/>
        <v>0.3358698504329572</v>
      </c>
      <c r="AA66" s="57">
        <f t="shared" si="25"/>
        <v>11.83941222776174</v>
      </c>
      <c r="AB66" s="57">
        <f t="shared" si="26"/>
        <v>1.7475728155339805</v>
      </c>
      <c r="AC66" s="57">
        <f t="shared" si="27"/>
        <v>0</v>
      </c>
      <c r="AD66" s="57">
        <f t="shared" si="28"/>
        <v>0.30438205195486745</v>
      </c>
      <c r="AE66" s="57">
        <f t="shared" si="29"/>
        <v>1.689845184990816</v>
      </c>
      <c r="AF66" s="57">
        <f t="shared" si="30"/>
        <v>4.1668853319338748</v>
      </c>
      <c r="AG66" s="57">
        <f t="shared" si="31"/>
        <v>1.674101285751771</v>
      </c>
      <c r="AH66" s="57">
        <f t="shared" si="32"/>
        <v>0</v>
      </c>
      <c r="AI66" s="57">
        <f t="shared" si="33"/>
        <v>100</v>
      </c>
      <c r="AJ66" s="9"/>
      <c r="AK66" s="3">
        <f t="shared" si="34"/>
        <v>78.241931251639983</v>
      </c>
      <c r="AL66" s="3">
        <f t="shared" si="35"/>
        <v>1.674101285751771</v>
      </c>
      <c r="AM66" s="3">
        <f t="shared" si="36"/>
        <v>5.8409866176856458</v>
      </c>
      <c r="AN66" s="3">
        <f t="shared" si="37"/>
        <v>0.8516624040920715</v>
      </c>
      <c r="AO66" s="3">
        <f t="shared" si="38"/>
        <v>1.0086429131156478</v>
      </c>
      <c r="AP66" s="3">
        <f t="shared" si="39"/>
        <v>1.3662501090621118</v>
      </c>
      <c r="AQ66" s="3">
        <f t="shared" si="40"/>
        <v>4.1511414326948302</v>
      </c>
      <c r="AR66" s="9"/>
      <c r="AS66" s="3">
        <v>17.790850907847922</v>
      </c>
      <c r="AT66" s="3">
        <v>15.072029648419758</v>
      </c>
      <c r="AU66" s="3">
        <v>67.137119443732317</v>
      </c>
      <c r="AV66" s="11"/>
      <c r="AW66" s="3">
        <v>10.279464383842726</v>
      </c>
      <c r="AX66" s="3">
        <v>50.929044881376925</v>
      </c>
      <c r="AY66" s="3">
        <v>38.791490734780346</v>
      </c>
    </row>
    <row r="67" spans="1:51" x14ac:dyDescent="0.25">
      <c r="A67" s="61" t="s">
        <v>210</v>
      </c>
      <c r="B67" s="60" t="s">
        <v>432</v>
      </c>
      <c r="C67" s="60"/>
      <c r="D67" s="60" t="s">
        <v>140</v>
      </c>
      <c r="E67" s="3">
        <v>76.266201395812573</v>
      </c>
      <c r="F67" s="3">
        <v>0.32402791625124627</v>
      </c>
      <c r="G67" s="3">
        <v>10.822532402791625</v>
      </c>
      <c r="H67" s="3">
        <v>1.4805583250249252</v>
      </c>
      <c r="I67" s="3"/>
      <c r="J67" s="3">
        <v>0.2293120638085743</v>
      </c>
      <c r="K67" s="3">
        <v>1.4307078763708874</v>
      </c>
      <c r="L67" s="3">
        <v>3.8683948155533399</v>
      </c>
      <c r="M67" s="3">
        <v>1.5902293120638087</v>
      </c>
      <c r="N67" s="3"/>
      <c r="O67" s="3"/>
      <c r="P67" s="3">
        <v>0.23429710867397807</v>
      </c>
      <c r="Q67" s="3"/>
      <c r="R67" s="9"/>
      <c r="S67" s="88">
        <v>3.8943872602531822</v>
      </c>
      <c r="T67" s="10"/>
      <c r="U67" s="47">
        <f t="shared" si="21"/>
        <v>96.246261216350973</v>
      </c>
      <c r="V67" s="47">
        <f t="shared" si="22"/>
        <v>100.14064847660416</v>
      </c>
      <c r="W67" s="56"/>
      <c r="X67" s="56"/>
      <c r="Y67" s="57">
        <f t="shared" si="23"/>
        <v>79.434060228452751</v>
      </c>
      <c r="Z67" s="57">
        <f t="shared" si="24"/>
        <v>0.33748701973001038</v>
      </c>
      <c r="AA67" s="57">
        <f t="shared" si="25"/>
        <v>11.272066458982348</v>
      </c>
      <c r="AB67" s="57">
        <f t="shared" si="26"/>
        <v>1.5420560747663552</v>
      </c>
      <c r="AC67" s="57">
        <f t="shared" si="27"/>
        <v>0</v>
      </c>
      <c r="AD67" s="57">
        <f t="shared" si="28"/>
        <v>0.23883696780893043</v>
      </c>
      <c r="AE67" s="57">
        <f t="shared" si="29"/>
        <v>1.4901349948078919</v>
      </c>
      <c r="AF67" s="57">
        <f t="shared" si="30"/>
        <v>4.0290758047767392</v>
      </c>
      <c r="AG67" s="57">
        <f t="shared" si="31"/>
        <v>1.656282450674974</v>
      </c>
      <c r="AH67" s="57">
        <f t="shared" si="32"/>
        <v>0</v>
      </c>
      <c r="AI67" s="57">
        <f t="shared" si="33"/>
        <v>100</v>
      </c>
      <c r="AJ67" s="9"/>
      <c r="AK67" s="3">
        <f t="shared" si="34"/>
        <v>79.434060228452751</v>
      </c>
      <c r="AL67" s="3">
        <f t="shared" si="35"/>
        <v>1.656282450674974</v>
      </c>
      <c r="AM67" s="3">
        <f t="shared" si="36"/>
        <v>5.685358255451713</v>
      </c>
      <c r="AN67" s="3">
        <f t="shared" si="37"/>
        <v>0.86588921282798836</v>
      </c>
      <c r="AO67" s="3">
        <f t="shared" si="38"/>
        <v>1.0128632667281603</v>
      </c>
      <c r="AP67" s="3">
        <f t="shared" si="39"/>
        <v>1.3387772952648358</v>
      </c>
      <c r="AQ67" s="3">
        <f t="shared" si="40"/>
        <v>4.1952232606438216</v>
      </c>
      <c r="AR67" s="9"/>
      <c r="AS67" s="3">
        <v>18.371436865021774</v>
      </c>
      <c r="AT67" s="3">
        <v>13.872162554426707</v>
      </c>
      <c r="AU67" s="3">
        <v>67.756400580551514</v>
      </c>
      <c r="AV67" s="11"/>
      <c r="AW67" s="3">
        <v>9.9779130795149644</v>
      </c>
      <c r="AX67" s="3">
        <v>53.222163183396383</v>
      </c>
      <c r="AY67" s="3">
        <v>36.799923737088648</v>
      </c>
    </row>
    <row r="68" spans="1:51" x14ac:dyDescent="0.25">
      <c r="A68" s="61" t="s">
        <v>211</v>
      </c>
      <c r="B68" s="60" t="s">
        <v>432</v>
      </c>
      <c r="C68" s="60"/>
      <c r="D68" s="60" t="s">
        <v>140</v>
      </c>
      <c r="E68" s="3">
        <v>74.707998620077873</v>
      </c>
      <c r="F68" s="3">
        <v>0.22177319994086048</v>
      </c>
      <c r="G68" s="3">
        <v>11.211867330343502</v>
      </c>
      <c r="H68" s="3">
        <v>1.6016953329062147</v>
      </c>
      <c r="I68" s="3"/>
      <c r="J68" s="3">
        <v>0.24641466660095612</v>
      </c>
      <c r="K68" s="3">
        <v>1.5573406929180427</v>
      </c>
      <c r="L68" s="3">
        <v>4.1890493322162534</v>
      </c>
      <c r="M68" s="3">
        <v>1.5819821595781383</v>
      </c>
      <c r="N68" s="3"/>
      <c r="O68" s="3"/>
      <c r="P68" s="3">
        <v>0.27598442659307082</v>
      </c>
      <c r="Q68" s="3"/>
      <c r="R68" s="9"/>
      <c r="S68" s="88">
        <v>3.3065973993104101</v>
      </c>
      <c r="T68" s="10"/>
      <c r="U68" s="47">
        <f t="shared" si="21"/>
        <v>95.594105761174916</v>
      </c>
      <c r="V68" s="47">
        <f t="shared" si="22"/>
        <v>98.900703160485321</v>
      </c>
      <c r="W68" s="56"/>
      <c r="X68" s="56"/>
      <c r="Y68" s="57">
        <f t="shared" si="23"/>
        <v>78.377539941057847</v>
      </c>
      <c r="Z68" s="57">
        <f t="shared" si="24"/>
        <v>0.23266635644485803</v>
      </c>
      <c r="AA68" s="57">
        <f t="shared" si="25"/>
        <v>11.762576909156714</v>
      </c>
      <c r="AB68" s="57">
        <f t="shared" si="26"/>
        <v>1.6803681298795305</v>
      </c>
      <c r="AC68" s="57">
        <f t="shared" si="27"/>
        <v>0</v>
      </c>
      <c r="AD68" s="57">
        <f t="shared" si="28"/>
        <v>0.2585181738276201</v>
      </c>
      <c r="AE68" s="57">
        <f t="shared" si="29"/>
        <v>1.6338348585905589</v>
      </c>
      <c r="AF68" s="57">
        <f t="shared" si="30"/>
        <v>4.3948089550695411</v>
      </c>
      <c r="AG68" s="57">
        <f t="shared" si="31"/>
        <v>1.6596866759733209</v>
      </c>
      <c r="AH68" s="57">
        <f t="shared" si="32"/>
        <v>0</v>
      </c>
      <c r="AI68" s="57">
        <f t="shared" si="33"/>
        <v>99.999999999999986</v>
      </c>
      <c r="AJ68" s="9"/>
      <c r="AK68" s="3">
        <f t="shared" si="34"/>
        <v>78.377539941057847</v>
      </c>
      <c r="AL68" s="3">
        <f t="shared" si="35"/>
        <v>1.6596866759733209</v>
      </c>
      <c r="AM68" s="3">
        <f t="shared" si="36"/>
        <v>6.0544956310428617</v>
      </c>
      <c r="AN68" s="3">
        <f t="shared" si="37"/>
        <v>0.8666666666666667</v>
      </c>
      <c r="AO68" s="3">
        <f t="shared" si="38"/>
        <v>0.98058971987505039</v>
      </c>
      <c r="AP68" s="3">
        <f t="shared" si="39"/>
        <v>1.3033458631022501</v>
      </c>
      <c r="AQ68" s="3">
        <f t="shared" si="40"/>
        <v>4.4206607724523028</v>
      </c>
      <c r="AR68" s="9"/>
      <c r="AS68" s="3">
        <v>17.120694295436866</v>
      </c>
      <c r="AT68" s="3">
        <v>14.145335540488892</v>
      </c>
      <c r="AU68" s="3">
        <v>68.733970164074236</v>
      </c>
      <c r="AV68" s="11"/>
      <c r="AW68" s="3">
        <v>10.102785751510124</v>
      </c>
      <c r="AX68" s="3">
        <v>49.33784425825479</v>
      </c>
      <c r="AY68" s="3">
        <v>40.559369990235083</v>
      </c>
    </row>
    <row r="69" spans="1:51" x14ac:dyDescent="0.25">
      <c r="A69" s="61" t="s">
        <v>212</v>
      </c>
      <c r="B69" s="60" t="s">
        <v>432</v>
      </c>
      <c r="C69" s="60"/>
      <c r="D69" s="60" t="s">
        <v>140</v>
      </c>
      <c r="E69" s="3">
        <v>75.651041666666657</v>
      </c>
      <c r="F69" s="3">
        <v>0.32552083333333331</v>
      </c>
      <c r="G69" s="3">
        <v>10.9375</v>
      </c>
      <c r="H69" s="3">
        <v>1.4923878205128205</v>
      </c>
      <c r="I69" s="3"/>
      <c r="J69" s="3">
        <v>0.27043269230769235</v>
      </c>
      <c r="K69" s="3">
        <v>1.4172676282051282</v>
      </c>
      <c r="L69" s="3">
        <v>3.5306490384615383</v>
      </c>
      <c r="M69" s="3">
        <v>1.6025641025641026</v>
      </c>
      <c r="N69" s="3"/>
      <c r="O69" s="3"/>
      <c r="P69" s="3">
        <v>0.23537660256410256</v>
      </c>
      <c r="Q69" s="3"/>
      <c r="R69" s="9"/>
      <c r="S69" s="88">
        <v>4.2535692674712324</v>
      </c>
      <c r="T69" s="10"/>
      <c r="U69" s="47">
        <f t="shared" si="21"/>
        <v>95.462740384615358</v>
      </c>
      <c r="V69" s="47">
        <f t="shared" si="22"/>
        <v>99.716309652086593</v>
      </c>
      <c r="W69" s="56"/>
      <c r="X69" s="56"/>
      <c r="Y69" s="57">
        <f t="shared" si="23"/>
        <v>79.442545358927163</v>
      </c>
      <c r="Z69" s="57">
        <f t="shared" si="24"/>
        <v>0.34183539311070205</v>
      </c>
      <c r="AA69" s="57">
        <f t="shared" si="25"/>
        <v>11.485669208519591</v>
      </c>
      <c r="AB69" s="57">
        <f t="shared" si="26"/>
        <v>1.5671838022613727</v>
      </c>
      <c r="AC69" s="57">
        <f t="shared" si="27"/>
        <v>0</v>
      </c>
      <c r="AD69" s="57">
        <f t="shared" si="28"/>
        <v>0.28398632658427564</v>
      </c>
      <c r="AE69" s="57">
        <f t="shared" si="29"/>
        <v>1.4882987115435184</v>
      </c>
      <c r="AF69" s="57">
        <f t="shared" si="30"/>
        <v>3.7075992637391533</v>
      </c>
      <c r="AG69" s="57">
        <f t="shared" si="31"/>
        <v>1.6828819353142261</v>
      </c>
      <c r="AH69" s="57">
        <f t="shared" si="32"/>
        <v>0</v>
      </c>
      <c r="AI69" s="57">
        <f t="shared" si="33"/>
        <v>100</v>
      </c>
      <c r="AJ69" s="9"/>
      <c r="AK69" s="3">
        <f t="shared" si="34"/>
        <v>79.442545358927163</v>
      </c>
      <c r="AL69" s="3">
        <f t="shared" si="35"/>
        <v>1.6828819353142261</v>
      </c>
      <c r="AM69" s="3">
        <f t="shared" si="36"/>
        <v>5.3904811990533794</v>
      </c>
      <c r="AN69" s="3">
        <f t="shared" si="37"/>
        <v>0.84659090909090906</v>
      </c>
      <c r="AO69" s="3">
        <f t="shared" si="38"/>
        <v>1.0809425324937731</v>
      </c>
      <c r="AP69" s="3">
        <f t="shared" si="39"/>
        <v>1.4502648476877567</v>
      </c>
      <c r="AQ69" s="3">
        <f t="shared" si="40"/>
        <v>3.9021824875098607</v>
      </c>
      <c r="AR69" s="9"/>
      <c r="AS69" s="3">
        <v>19.675491807604352</v>
      </c>
      <c r="AT69" s="3">
        <v>14.604002038668831</v>
      </c>
      <c r="AU69" s="3">
        <v>65.720506153726816</v>
      </c>
      <c r="AV69" s="11"/>
      <c r="AW69" s="3">
        <v>10.217865398663543</v>
      </c>
      <c r="AX69" s="3">
        <v>55.652198110941654</v>
      </c>
      <c r="AY69" s="3">
        <v>34.129936490394797</v>
      </c>
    </row>
    <row r="70" spans="1:51" x14ac:dyDescent="0.25">
      <c r="A70" s="63" t="s">
        <v>213</v>
      </c>
      <c r="B70" s="60" t="s">
        <v>432</v>
      </c>
      <c r="C70" s="60"/>
      <c r="D70" s="60" t="s">
        <v>140</v>
      </c>
      <c r="E70" s="3">
        <v>74.375619425173426</v>
      </c>
      <c r="F70" s="3">
        <v>0.40634291377601583</v>
      </c>
      <c r="G70" s="3">
        <v>10.54013875123885</v>
      </c>
      <c r="H70" s="3">
        <v>2.0664023785926657</v>
      </c>
      <c r="I70" s="3"/>
      <c r="J70" s="3">
        <v>0.36174430128840429</v>
      </c>
      <c r="K70" s="3">
        <v>1.3429137760158572</v>
      </c>
      <c r="L70" s="3">
        <v>3.3548067393458867</v>
      </c>
      <c r="M70" s="3">
        <v>1.7938553022794845</v>
      </c>
      <c r="N70" s="3"/>
      <c r="O70" s="3"/>
      <c r="P70" s="3">
        <v>0.39147670961347869</v>
      </c>
      <c r="Q70" s="3"/>
      <c r="R70" s="9"/>
      <c r="S70" s="88">
        <v>5.3296068641830479</v>
      </c>
      <c r="T70" s="10"/>
      <c r="U70" s="47">
        <f t="shared" si="21"/>
        <v>94.633300297324084</v>
      </c>
      <c r="V70" s="47">
        <f t="shared" si="22"/>
        <v>99.962907161507133</v>
      </c>
      <c r="W70" s="56"/>
      <c r="X70" s="56"/>
      <c r="Y70" s="57">
        <f t="shared" si="23"/>
        <v>78.919970554211801</v>
      </c>
      <c r="Z70" s="57">
        <f t="shared" si="24"/>
        <v>0.43117047008097598</v>
      </c>
      <c r="AA70" s="57">
        <f t="shared" si="25"/>
        <v>11.184141339783364</v>
      </c>
      <c r="AB70" s="57">
        <f t="shared" si="26"/>
        <v>2.1926595856556945</v>
      </c>
      <c r="AC70" s="57">
        <f t="shared" si="27"/>
        <v>0</v>
      </c>
      <c r="AD70" s="57">
        <f t="shared" si="28"/>
        <v>0.38384688190135657</v>
      </c>
      <c r="AE70" s="57">
        <f t="shared" si="29"/>
        <v>1.4249658218529815</v>
      </c>
      <c r="AF70" s="57">
        <f t="shared" si="30"/>
        <v>3.5597854664002528</v>
      </c>
      <c r="AG70" s="57">
        <f t="shared" si="31"/>
        <v>1.9034598801135769</v>
      </c>
      <c r="AH70" s="57">
        <f t="shared" si="32"/>
        <v>0</v>
      </c>
      <c r="AI70" s="57">
        <f t="shared" si="33"/>
        <v>100</v>
      </c>
      <c r="AJ70" s="9"/>
      <c r="AK70" s="3">
        <f t="shared" si="34"/>
        <v>78.919970554211801</v>
      </c>
      <c r="AL70" s="3">
        <f t="shared" si="35"/>
        <v>1.9034598801135769</v>
      </c>
      <c r="AM70" s="3">
        <f t="shared" si="36"/>
        <v>5.4632453465138298</v>
      </c>
      <c r="AN70" s="3">
        <f t="shared" si="37"/>
        <v>0.8510204081632653</v>
      </c>
      <c r="AO70" s="3">
        <f t="shared" si="38"/>
        <v>1.0645392425454125</v>
      </c>
      <c r="AP70" s="3">
        <f t="shared" si="39"/>
        <v>1.4129718683286525</v>
      </c>
      <c r="AQ70" s="3">
        <f t="shared" si="40"/>
        <v>4.0382795246608483</v>
      </c>
      <c r="AR70" s="9"/>
      <c r="AS70" s="3">
        <v>22.402850763757858</v>
      </c>
      <c r="AT70" s="3">
        <v>14.0758242984404</v>
      </c>
      <c r="AU70" s="3">
        <v>63.521324937801744</v>
      </c>
      <c r="AV70" s="11"/>
      <c r="AW70" s="3">
        <v>11.695558633978807</v>
      </c>
      <c r="AX70" s="3">
        <v>55.14270725672057</v>
      </c>
      <c r="AY70" s="3">
        <v>33.161734109300625</v>
      </c>
    </row>
    <row r="71" spans="1:51" x14ac:dyDescent="0.25">
      <c r="A71" s="63" t="s">
        <v>214</v>
      </c>
      <c r="B71" s="60" t="s">
        <v>432</v>
      </c>
      <c r="C71" s="60"/>
      <c r="D71" s="60" t="s">
        <v>140</v>
      </c>
      <c r="E71" s="3">
        <v>75.558482099307383</v>
      </c>
      <c r="F71" s="3">
        <v>0.28289922934347872</v>
      </c>
      <c r="G71" s="3">
        <v>11.00380450687738</v>
      </c>
      <c r="H71" s="3">
        <v>1.5120476051116967</v>
      </c>
      <c r="I71" s="3">
        <v>4.3898156277436352E-2</v>
      </c>
      <c r="J71" s="3">
        <v>0.25851136474490299</v>
      </c>
      <c r="K71" s="3">
        <v>1.4535167300751146</v>
      </c>
      <c r="L71" s="3">
        <v>4.0435079504438596</v>
      </c>
      <c r="M71" s="3">
        <v>1.555945761389133</v>
      </c>
      <c r="N71" s="3"/>
      <c r="O71" s="3"/>
      <c r="P71" s="3">
        <v>0.23900107306604235</v>
      </c>
      <c r="Q71" s="3"/>
      <c r="R71" s="9"/>
      <c r="S71" s="88">
        <v>3.82425005283595</v>
      </c>
      <c r="T71" s="10"/>
      <c r="U71" s="47">
        <f t="shared" si="21"/>
        <v>95.951614476636422</v>
      </c>
      <c r="V71" s="47">
        <f t="shared" si="22"/>
        <v>99.775864529472372</v>
      </c>
      <c r="W71" s="56"/>
      <c r="X71" s="56"/>
      <c r="Y71" s="57">
        <f t="shared" si="23"/>
        <v>78.94307700147786</v>
      </c>
      <c r="Z71" s="57">
        <f t="shared" si="24"/>
        <v>0.29557152321255675</v>
      </c>
      <c r="AA71" s="57">
        <f t="shared" si="25"/>
        <v>11.496713040819449</v>
      </c>
      <c r="AB71" s="57">
        <f t="shared" si="26"/>
        <v>1.5797788309636656</v>
      </c>
      <c r="AC71" s="57">
        <f t="shared" si="27"/>
        <v>4.586454670539674E-2</v>
      </c>
      <c r="AD71" s="57">
        <f t="shared" si="28"/>
        <v>0.27009121948733639</v>
      </c>
      <c r="AE71" s="57">
        <f t="shared" si="29"/>
        <v>1.5186261020231364</v>
      </c>
      <c r="AF71" s="57">
        <f t="shared" si="30"/>
        <v>4.2246343576415439</v>
      </c>
      <c r="AG71" s="57">
        <f t="shared" si="31"/>
        <v>1.6256433776690624</v>
      </c>
      <c r="AH71" s="57">
        <f t="shared" si="32"/>
        <v>0</v>
      </c>
      <c r="AI71" s="57">
        <f t="shared" si="33"/>
        <v>100.00000000000001</v>
      </c>
      <c r="AJ71" s="9"/>
      <c r="AK71" s="3">
        <f t="shared" si="34"/>
        <v>78.94307700147786</v>
      </c>
      <c r="AL71" s="3">
        <f t="shared" si="35"/>
        <v>1.6256433776690624</v>
      </c>
      <c r="AM71" s="3">
        <f t="shared" si="36"/>
        <v>5.8502777353106064</v>
      </c>
      <c r="AN71" s="3">
        <f t="shared" si="37"/>
        <v>0.85399449035812669</v>
      </c>
      <c r="AO71" s="3">
        <f t="shared" si="38"/>
        <v>1.0023988216042627</v>
      </c>
      <c r="AP71" s="3">
        <f t="shared" si="39"/>
        <v>1.3202229031583028</v>
      </c>
      <c r="AQ71" s="3">
        <f t="shared" si="40"/>
        <v>4.3316516332874695</v>
      </c>
      <c r="AR71" s="9"/>
      <c r="AS71" s="3">
        <v>17.470088942924981</v>
      </c>
      <c r="AT71" s="3">
        <v>13.697159971708869</v>
      </c>
      <c r="AU71" s="3">
        <v>68.832751085366141</v>
      </c>
      <c r="AV71" s="11"/>
      <c r="AW71" s="3">
        <v>9.835240838532215</v>
      </c>
      <c r="AX71" s="3">
        <v>51.413572105978794</v>
      </c>
      <c r="AY71" s="3">
        <v>38.751187055488977</v>
      </c>
    </row>
    <row r="72" spans="1:51" x14ac:dyDescent="0.25">
      <c r="A72" s="63" t="s">
        <v>215</v>
      </c>
      <c r="B72" s="60" t="s">
        <v>432</v>
      </c>
      <c r="C72" s="60"/>
      <c r="D72" s="60" t="s">
        <v>140</v>
      </c>
      <c r="E72" s="3">
        <v>74.735698053552014</v>
      </c>
      <c r="F72" s="3">
        <v>0.32111451437604976</v>
      </c>
      <c r="G72" s="3">
        <v>10.893192372295227</v>
      </c>
      <c r="H72" s="3">
        <v>1.763659717419227</v>
      </c>
      <c r="I72" s="3">
        <v>9.3864242663768388E-2</v>
      </c>
      <c r="J72" s="3">
        <v>0.27171228139511905</v>
      </c>
      <c r="K72" s="3">
        <v>1.4721865428317358</v>
      </c>
      <c r="L72" s="3">
        <v>3.8681948424068766</v>
      </c>
      <c r="M72" s="3">
        <v>1.6450943582649933</v>
      </c>
      <c r="N72" s="3"/>
      <c r="O72" s="3"/>
      <c r="P72" s="3">
        <v>0.29147317458749133</v>
      </c>
      <c r="Q72" s="3"/>
      <c r="R72" s="9"/>
      <c r="S72" s="88">
        <v>4.7384962097735395</v>
      </c>
      <c r="T72" s="10"/>
      <c r="U72" s="47">
        <f t="shared" si="21"/>
        <v>95.356190099792528</v>
      </c>
      <c r="V72" s="47">
        <f t="shared" si="22"/>
        <v>100.09468630956607</v>
      </c>
      <c r="W72" s="56"/>
      <c r="X72" s="56"/>
      <c r="Y72" s="57">
        <f t="shared" si="23"/>
        <v>78.615600478095928</v>
      </c>
      <c r="Z72" s="57">
        <f t="shared" si="24"/>
        <v>0.33778516863274954</v>
      </c>
      <c r="AA72" s="57">
        <f t="shared" si="25"/>
        <v>11.458712259003274</v>
      </c>
      <c r="AB72" s="57">
        <f t="shared" si="26"/>
        <v>1.855220080029101</v>
      </c>
      <c r="AC72" s="57">
        <f t="shared" si="27"/>
        <v>9.87372031388037E-2</v>
      </c>
      <c r="AD72" s="57">
        <f t="shared" si="28"/>
        <v>0.28581821961232656</v>
      </c>
      <c r="AE72" s="57">
        <f t="shared" si="29"/>
        <v>1.5486150808086054</v>
      </c>
      <c r="AF72" s="57">
        <f t="shared" si="30"/>
        <v>4.0690121082991215</v>
      </c>
      <c r="AG72" s="57">
        <f t="shared" si="31"/>
        <v>1.7304994023800859</v>
      </c>
      <c r="AH72" s="57">
        <f t="shared" si="32"/>
        <v>0</v>
      </c>
      <c r="AI72" s="57">
        <f t="shared" si="33"/>
        <v>100</v>
      </c>
      <c r="AJ72" s="9"/>
      <c r="AK72" s="3">
        <f t="shared" si="34"/>
        <v>78.615600478095928</v>
      </c>
      <c r="AL72" s="3">
        <f t="shared" si="35"/>
        <v>1.7304994023800859</v>
      </c>
      <c r="AM72" s="3">
        <f t="shared" si="36"/>
        <v>5.7995115106792072</v>
      </c>
      <c r="AN72" s="3">
        <f t="shared" si="37"/>
        <v>0.86650485436893199</v>
      </c>
      <c r="AO72" s="3">
        <f t="shared" si="38"/>
        <v>1.0068058454607391</v>
      </c>
      <c r="AP72" s="3">
        <f t="shared" si="39"/>
        <v>1.3377454088859624</v>
      </c>
      <c r="AQ72" s="3">
        <f t="shared" si="40"/>
        <v>4.2508964298706022</v>
      </c>
      <c r="AR72" s="9"/>
      <c r="AS72" s="3">
        <v>18.811049321050525</v>
      </c>
      <c r="AT72" s="3">
        <v>14.128461861359591</v>
      </c>
      <c r="AU72" s="3">
        <v>67.060488817589885</v>
      </c>
      <c r="AV72" s="11"/>
      <c r="AW72" s="3">
        <v>10.573002117974246</v>
      </c>
      <c r="AX72" s="3">
        <v>51.734752319343372</v>
      </c>
      <c r="AY72" s="3">
        <v>37.692245562682388</v>
      </c>
    </row>
    <row r="73" spans="1:51" x14ac:dyDescent="0.25">
      <c r="A73" s="64" t="s">
        <v>216</v>
      </c>
      <c r="B73" s="60" t="s">
        <v>432</v>
      </c>
      <c r="C73" s="60"/>
      <c r="D73" s="60" t="s">
        <v>140</v>
      </c>
      <c r="E73" s="3">
        <v>73.993255306486816</v>
      </c>
      <c r="F73" s="3">
        <v>0.3769093433842492</v>
      </c>
      <c r="G73" s="3">
        <v>11.694108311842889</v>
      </c>
      <c r="H73" s="3">
        <v>1.7853600476096014</v>
      </c>
      <c r="I73" s="3"/>
      <c r="J73" s="3">
        <v>0.29756000793493359</v>
      </c>
      <c r="K73" s="3">
        <v>1.7258480460226147</v>
      </c>
      <c r="L73" s="3">
        <v>3.4616147589763941</v>
      </c>
      <c r="M73" s="3">
        <v>1.5869867089863126</v>
      </c>
      <c r="N73" s="3"/>
      <c r="O73" s="3"/>
      <c r="P73" s="3">
        <v>0.34715334259075581</v>
      </c>
      <c r="Q73" s="3"/>
      <c r="R73" s="9"/>
      <c r="S73" s="88">
        <v>4.8668429723177535</v>
      </c>
      <c r="T73" s="10"/>
      <c r="U73" s="47">
        <f t="shared" si="21"/>
        <v>95.268795873834577</v>
      </c>
      <c r="V73" s="47">
        <f t="shared" si="22"/>
        <v>100.13563884615233</v>
      </c>
      <c r="W73" s="56"/>
      <c r="X73" s="56"/>
      <c r="Y73" s="57">
        <f t="shared" si="23"/>
        <v>77.951933124346922</v>
      </c>
      <c r="Z73" s="57">
        <f t="shared" si="24"/>
        <v>0.39707419017763845</v>
      </c>
      <c r="AA73" s="57">
        <f t="shared" si="25"/>
        <v>12.319749216300941</v>
      </c>
      <c r="AB73" s="57">
        <f t="shared" si="26"/>
        <v>1.8808777429467085</v>
      </c>
      <c r="AC73" s="57">
        <f t="shared" si="27"/>
        <v>0</v>
      </c>
      <c r="AD73" s="57">
        <f t="shared" si="28"/>
        <v>0.31347962382445144</v>
      </c>
      <c r="AE73" s="57">
        <f t="shared" si="29"/>
        <v>1.8181818181818183</v>
      </c>
      <c r="AF73" s="57">
        <f t="shared" si="30"/>
        <v>3.6468129571577852</v>
      </c>
      <c r="AG73" s="57">
        <f t="shared" si="31"/>
        <v>1.6718913270637412</v>
      </c>
      <c r="AH73" s="57">
        <f t="shared" si="32"/>
        <v>0</v>
      </c>
      <c r="AI73" s="57">
        <f t="shared" si="33"/>
        <v>100.00000000000001</v>
      </c>
      <c r="AJ73" s="9"/>
      <c r="AK73" s="3">
        <f t="shared" si="34"/>
        <v>77.951933124346922</v>
      </c>
      <c r="AL73" s="3">
        <f t="shared" si="35"/>
        <v>1.6718913270637412</v>
      </c>
      <c r="AM73" s="3">
        <f t="shared" si="36"/>
        <v>5.3187042842215266</v>
      </c>
      <c r="AN73" s="3">
        <f t="shared" si="37"/>
        <v>0.85714285714285721</v>
      </c>
      <c r="AO73" s="3">
        <f t="shared" si="38"/>
        <v>1.1085395259241437</v>
      </c>
      <c r="AP73" s="3">
        <f t="shared" si="39"/>
        <v>1.5778714038161226</v>
      </c>
      <c r="AQ73" s="3">
        <f t="shared" si="40"/>
        <v>3.5005224660397083</v>
      </c>
      <c r="AR73" s="9"/>
      <c r="AS73" s="3">
        <v>19.157896769725891</v>
      </c>
      <c r="AT73" s="3">
        <v>17.485857118618117</v>
      </c>
      <c r="AU73" s="3">
        <v>63.356246111655999</v>
      </c>
      <c r="AV73" s="11"/>
      <c r="AW73" s="3">
        <v>10.474118724515352</v>
      </c>
      <c r="AX73" s="3">
        <v>54.887379372616635</v>
      </c>
      <c r="AY73" s="3">
        <v>34.638501902868001</v>
      </c>
    </row>
    <row r="74" spans="1:51" x14ac:dyDescent="0.25">
      <c r="A74" s="65" t="s">
        <v>217</v>
      </c>
      <c r="B74" s="60" t="s">
        <v>432</v>
      </c>
      <c r="C74" s="60"/>
      <c r="D74" s="60" t="s">
        <v>140</v>
      </c>
      <c r="E74" s="3">
        <v>74.9962321024868</v>
      </c>
      <c r="F74" s="3">
        <v>0.36171816126601353</v>
      </c>
      <c r="G74" s="3">
        <v>11.107761868877168</v>
      </c>
      <c r="H74" s="3">
        <v>1.5825169555388094</v>
      </c>
      <c r="I74" s="3"/>
      <c r="J74" s="3">
        <v>0.26124089424767644</v>
      </c>
      <c r="K74" s="3">
        <v>1.5373021853805577</v>
      </c>
      <c r="L74" s="3">
        <v>3.7025872896257219</v>
      </c>
      <c r="M74" s="3">
        <v>1.6327555890479779</v>
      </c>
      <c r="N74" s="3"/>
      <c r="O74" s="3"/>
      <c r="P74" s="3">
        <v>0.25621703089675962</v>
      </c>
      <c r="Q74" s="3"/>
      <c r="R74" s="9"/>
      <c r="S74" s="88">
        <v>4.5149855551563061</v>
      </c>
      <c r="T74" s="10"/>
      <c r="U74" s="47">
        <f t="shared" si="21"/>
        <v>95.438332077367477</v>
      </c>
      <c r="V74" s="47">
        <f t="shared" si="22"/>
        <v>99.953317632523778</v>
      </c>
      <c r="W74" s="56"/>
      <c r="X74" s="56"/>
      <c r="Y74" s="57">
        <f t="shared" si="23"/>
        <v>78.792357225799648</v>
      </c>
      <c r="Z74" s="57">
        <f t="shared" si="24"/>
        <v>0.3800274464266864</v>
      </c>
      <c r="AA74" s="57">
        <f t="shared" si="25"/>
        <v>11.670009500686163</v>
      </c>
      <c r="AB74" s="57">
        <f t="shared" si="26"/>
        <v>1.6626200781167535</v>
      </c>
      <c r="AC74" s="57">
        <f t="shared" si="27"/>
        <v>0</v>
      </c>
      <c r="AD74" s="57">
        <f t="shared" si="28"/>
        <v>0.27446426686371794</v>
      </c>
      <c r="AE74" s="57">
        <f t="shared" si="29"/>
        <v>1.6151166473134175</v>
      </c>
      <c r="AF74" s="57">
        <f t="shared" si="30"/>
        <v>3.8900031668953878</v>
      </c>
      <c r="AG74" s="57">
        <f t="shared" si="31"/>
        <v>1.7154016678982373</v>
      </c>
      <c r="AH74" s="57">
        <f t="shared" si="32"/>
        <v>0</v>
      </c>
      <c r="AI74" s="57">
        <f t="shared" si="33"/>
        <v>100</v>
      </c>
      <c r="AJ74" s="9"/>
      <c r="AK74" s="3">
        <f t="shared" si="34"/>
        <v>78.792357225799648</v>
      </c>
      <c r="AL74" s="3">
        <f t="shared" si="35"/>
        <v>1.7154016678982373</v>
      </c>
      <c r="AM74" s="3">
        <f t="shared" si="36"/>
        <v>5.6054048347936254</v>
      </c>
      <c r="AN74" s="3">
        <f t="shared" si="37"/>
        <v>0.8583106267029974</v>
      </c>
      <c r="AO74" s="3">
        <f t="shared" si="38"/>
        <v>1.0427668726667305</v>
      </c>
      <c r="AP74" s="3">
        <f t="shared" si="39"/>
        <v>1.4137039004051548</v>
      </c>
      <c r="AQ74" s="3">
        <f t="shared" si="40"/>
        <v>3.9902881874802079</v>
      </c>
      <c r="AR74" s="9"/>
      <c r="AS74" s="3">
        <v>19.126551871195112</v>
      </c>
      <c r="AT74" s="3">
        <v>15.114179616018031</v>
      </c>
      <c r="AU74" s="3">
        <v>65.759268512786861</v>
      </c>
      <c r="AV74" s="11"/>
      <c r="AW74" s="3">
        <v>10.485630490674634</v>
      </c>
      <c r="AX74" s="3">
        <v>53.463575011411848</v>
      </c>
      <c r="AY74" s="3">
        <v>36.050794497913522</v>
      </c>
    </row>
    <row r="75" spans="1:51" x14ac:dyDescent="0.25">
      <c r="A75" s="65" t="s">
        <v>218</v>
      </c>
      <c r="B75" s="60" t="s">
        <v>432</v>
      </c>
      <c r="C75" s="60"/>
      <c r="D75" s="60" t="s">
        <v>140</v>
      </c>
      <c r="E75" s="3">
        <v>73.096799840985881</v>
      </c>
      <c r="F75" s="3">
        <v>0.42238123633472469</v>
      </c>
      <c r="G75" s="3">
        <v>11.548399920492944</v>
      </c>
      <c r="H75" s="3">
        <v>1.9578612601868417</v>
      </c>
      <c r="I75" s="3">
        <v>4.9691910157026439E-2</v>
      </c>
      <c r="J75" s="3">
        <v>0.32299741602067183</v>
      </c>
      <c r="K75" s="3">
        <v>1.813754720731465</v>
      </c>
      <c r="L75" s="3">
        <v>3.9157225203736834</v>
      </c>
      <c r="M75" s="3">
        <v>1.5652951699463329</v>
      </c>
      <c r="N75" s="3"/>
      <c r="O75" s="3"/>
      <c r="P75" s="3">
        <v>0.34287418008348242</v>
      </c>
      <c r="Q75" s="3"/>
      <c r="R75" s="9"/>
      <c r="S75" s="88">
        <v>4.7745014511447872</v>
      </c>
      <c r="T75" s="10"/>
      <c r="U75" s="47">
        <f t="shared" si="21"/>
        <v>95.035778175313055</v>
      </c>
      <c r="V75" s="47">
        <f t="shared" si="22"/>
        <v>99.810279626457842</v>
      </c>
      <c r="W75" s="56"/>
      <c r="X75" s="56"/>
      <c r="Y75" s="57">
        <f t="shared" si="23"/>
        <v>77.193534844668335</v>
      </c>
      <c r="Z75" s="57">
        <f t="shared" si="24"/>
        <v>0.44605373635600337</v>
      </c>
      <c r="AA75" s="57">
        <f t="shared" si="25"/>
        <v>12.195633921074727</v>
      </c>
      <c r="AB75" s="57">
        <f t="shared" si="26"/>
        <v>2.0675902602854745</v>
      </c>
      <c r="AC75" s="57">
        <f t="shared" si="27"/>
        <v>5.2476910159529815E-2</v>
      </c>
      <c r="AD75" s="57">
        <f t="shared" si="28"/>
        <v>0.34109991603694378</v>
      </c>
      <c r="AE75" s="57">
        <f t="shared" si="29"/>
        <v>1.9154072208228383</v>
      </c>
      <c r="AF75" s="57">
        <f t="shared" si="30"/>
        <v>4.1351805205709491</v>
      </c>
      <c r="AG75" s="57">
        <f t="shared" si="31"/>
        <v>1.6530226700251893</v>
      </c>
      <c r="AH75" s="57">
        <f t="shared" si="32"/>
        <v>0</v>
      </c>
      <c r="AI75" s="57">
        <f t="shared" si="33"/>
        <v>100</v>
      </c>
      <c r="AJ75" s="9"/>
      <c r="AK75" s="3">
        <f t="shared" si="34"/>
        <v>77.193534844668335</v>
      </c>
      <c r="AL75" s="3">
        <f t="shared" si="35"/>
        <v>1.6530226700251893</v>
      </c>
      <c r="AM75" s="3">
        <f t="shared" si="36"/>
        <v>5.7882031905961382</v>
      </c>
      <c r="AN75" s="3">
        <f t="shared" si="37"/>
        <v>0.85838779956427014</v>
      </c>
      <c r="AO75" s="3">
        <f t="shared" si="38"/>
        <v>1.0101495265611715</v>
      </c>
      <c r="AP75" s="3">
        <f t="shared" si="39"/>
        <v>1.4196382140222994</v>
      </c>
      <c r="AQ75" s="3">
        <f t="shared" si="40"/>
        <v>3.8727959697732999</v>
      </c>
      <c r="AR75" s="9"/>
      <c r="AS75" s="3">
        <v>17.345347311366499</v>
      </c>
      <c r="AT75" s="3">
        <v>16.868448589937202</v>
      </c>
      <c r="AU75" s="3">
        <v>65.786204098696302</v>
      </c>
      <c r="AV75" s="11"/>
      <c r="AW75" s="3">
        <v>10.387800692482795</v>
      </c>
      <c r="AX75" s="3">
        <v>50.214084976048412</v>
      </c>
      <c r="AY75" s="3">
        <v>39.398114331468776</v>
      </c>
    </row>
    <row r="76" spans="1:51" x14ac:dyDescent="0.25">
      <c r="A76" s="65" t="s">
        <v>219</v>
      </c>
      <c r="B76" s="60" t="s">
        <v>432</v>
      </c>
      <c r="C76" s="60"/>
      <c r="D76" s="60" t="s">
        <v>140</v>
      </c>
      <c r="E76" s="3">
        <v>74.784569138276566</v>
      </c>
      <c r="F76" s="3">
        <v>0.31563126252505014</v>
      </c>
      <c r="G76" s="3">
        <v>11.112224448897797</v>
      </c>
      <c r="H76" s="3">
        <v>1.5881763527054111</v>
      </c>
      <c r="I76" s="3">
        <v>4.5090180360721446E-2</v>
      </c>
      <c r="J76" s="3">
        <v>0.27054108216432871</v>
      </c>
      <c r="K76" s="3">
        <v>1.5480961923847698</v>
      </c>
      <c r="L76" s="3">
        <v>3.8827655310621245</v>
      </c>
      <c r="M76" s="3">
        <v>1.6182364729458918</v>
      </c>
      <c r="N76" s="3"/>
      <c r="O76" s="3"/>
      <c r="P76" s="3">
        <v>0.25551102204408821</v>
      </c>
      <c r="Q76" s="3"/>
      <c r="R76" s="9"/>
      <c r="S76" s="88">
        <v>4.0380960214613744</v>
      </c>
      <c r="T76" s="10"/>
      <c r="U76" s="47">
        <f t="shared" si="21"/>
        <v>95.420841683366746</v>
      </c>
      <c r="V76" s="47">
        <f t="shared" si="22"/>
        <v>99.458937704828116</v>
      </c>
      <c r="W76" s="56"/>
      <c r="X76" s="56"/>
      <c r="Y76" s="57">
        <f t="shared" si="23"/>
        <v>78.583837852066338</v>
      </c>
      <c r="Z76" s="57">
        <f t="shared" si="24"/>
        <v>0.33166622795472495</v>
      </c>
      <c r="AA76" s="57">
        <f t="shared" si="25"/>
        <v>11.676757041326663</v>
      </c>
      <c r="AB76" s="57">
        <f t="shared" si="26"/>
        <v>1.668860226375362</v>
      </c>
      <c r="AC76" s="57">
        <f t="shared" si="27"/>
        <v>4.7380889707817841E-2</v>
      </c>
      <c r="AD76" s="57">
        <f t="shared" si="28"/>
        <v>0.2842853382469071</v>
      </c>
      <c r="AE76" s="57">
        <f t="shared" si="29"/>
        <v>1.6267438799684129</v>
      </c>
      <c r="AF76" s="57">
        <f t="shared" si="30"/>
        <v>4.0800210581732035</v>
      </c>
      <c r="AG76" s="57">
        <f t="shared" si="31"/>
        <v>1.7004474861805738</v>
      </c>
      <c r="AH76" s="57">
        <f t="shared" si="32"/>
        <v>0</v>
      </c>
      <c r="AI76" s="57">
        <f t="shared" si="33"/>
        <v>100.00000000000001</v>
      </c>
      <c r="AJ76" s="9"/>
      <c r="AK76" s="3">
        <f t="shared" si="34"/>
        <v>78.583837852066338</v>
      </c>
      <c r="AL76" s="3">
        <f t="shared" si="35"/>
        <v>1.7004474861805738</v>
      </c>
      <c r="AM76" s="3">
        <f t="shared" si="36"/>
        <v>5.7804685443537771</v>
      </c>
      <c r="AN76" s="3">
        <f t="shared" si="37"/>
        <v>0.85444743935309975</v>
      </c>
      <c r="AO76" s="3">
        <f t="shared" si="38"/>
        <v>1.014586714510082</v>
      </c>
      <c r="AP76" s="3">
        <f t="shared" si="39"/>
        <v>1.3654998089033943</v>
      </c>
      <c r="AQ76" s="3">
        <f t="shared" si="40"/>
        <v>4.153724664385364</v>
      </c>
      <c r="AR76" s="9"/>
      <c r="AS76" s="3">
        <v>18.380059139730314</v>
      </c>
      <c r="AT76" s="3">
        <v>14.757496621312658</v>
      </c>
      <c r="AU76" s="3">
        <v>66.862444238957011</v>
      </c>
      <c r="AV76" s="11"/>
      <c r="AW76" s="3">
        <v>10.391856400070203</v>
      </c>
      <c r="AX76" s="3">
        <v>51.80495081329672</v>
      </c>
      <c r="AY76" s="3">
        <v>37.803192786633083</v>
      </c>
    </row>
    <row r="77" spans="1:51" x14ac:dyDescent="0.25">
      <c r="A77" s="61" t="s">
        <v>220</v>
      </c>
      <c r="B77" s="60" t="s">
        <v>432</v>
      </c>
      <c r="C77" s="60"/>
      <c r="D77" s="60" t="s">
        <v>140</v>
      </c>
      <c r="E77" s="3">
        <v>73.271660200935045</v>
      </c>
      <c r="F77" s="3">
        <v>0.3282602208296031</v>
      </c>
      <c r="G77" s="3">
        <v>11.618422361484134</v>
      </c>
      <c r="H77" s="3">
        <v>1.7407738983388044</v>
      </c>
      <c r="I77" s="3"/>
      <c r="J77" s="3">
        <v>0.3282602208296031</v>
      </c>
      <c r="K77" s="3">
        <v>1.7109320600815676</v>
      </c>
      <c r="L77" s="3">
        <v>4.3966975032328657</v>
      </c>
      <c r="M77" s="3">
        <v>1.7507211777578833</v>
      </c>
      <c r="N77" s="3"/>
      <c r="O77" s="3"/>
      <c r="P77" s="3">
        <v>0.29841838257236641</v>
      </c>
      <c r="Q77" s="3"/>
      <c r="R77" s="9"/>
      <c r="S77" s="88">
        <v>4.0839774502924007</v>
      </c>
      <c r="T77" s="10"/>
      <c r="U77" s="47">
        <f t="shared" si="21"/>
        <v>95.444146026061873</v>
      </c>
      <c r="V77" s="47">
        <f t="shared" si="22"/>
        <v>99.528123476354267</v>
      </c>
      <c r="W77" s="56"/>
      <c r="X77" s="56"/>
      <c r="Y77" s="57">
        <f t="shared" si="23"/>
        <v>77.009932043910098</v>
      </c>
      <c r="Z77" s="57">
        <f t="shared" si="24"/>
        <v>0.34500784108729737</v>
      </c>
      <c r="AA77" s="57">
        <f t="shared" si="25"/>
        <v>12.211186617877678</v>
      </c>
      <c r="AB77" s="57">
        <f t="shared" si="26"/>
        <v>1.8295870360690014</v>
      </c>
      <c r="AC77" s="57">
        <f t="shared" si="27"/>
        <v>0</v>
      </c>
      <c r="AD77" s="57">
        <f t="shared" si="28"/>
        <v>0.34500784108729737</v>
      </c>
      <c r="AE77" s="57">
        <f t="shared" si="29"/>
        <v>1.798222686879247</v>
      </c>
      <c r="AF77" s="57">
        <f t="shared" si="30"/>
        <v>4.621014113957135</v>
      </c>
      <c r="AG77" s="57">
        <f t="shared" si="31"/>
        <v>1.840041819132253</v>
      </c>
      <c r="AH77" s="57">
        <f t="shared" si="32"/>
        <v>0</v>
      </c>
      <c r="AI77" s="57">
        <f t="shared" si="33"/>
        <v>99.999999999999986</v>
      </c>
      <c r="AJ77" s="9"/>
      <c r="AK77" s="3">
        <f t="shared" si="34"/>
        <v>77.009932043910098</v>
      </c>
      <c r="AL77" s="3">
        <f t="shared" si="35"/>
        <v>1.840041819132253</v>
      </c>
      <c r="AM77" s="3">
        <f t="shared" si="36"/>
        <v>6.461055933089388</v>
      </c>
      <c r="AN77" s="3">
        <f t="shared" si="37"/>
        <v>0.84134615384615397</v>
      </c>
      <c r="AO77" s="3">
        <f t="shared" si="38"/>
        <v>0.94943292624894748</v>
      </c>
      <c r="AP77" s="3">
        <f t="shared" si="39"/>
        <v>1.2730357621858781</v>
      </c>
      <c r="AQ77" s="3">
        <f t="shared" si="40"/>
        <v>4.6628332462101412</v>
      </c>
      <c r="AR77" s="9"/>
      <c r="AS77" s="3">
        <v>17.769051645726275</v>
      </c>
      <c r="AT77" s="3">
        <v>14.574372311693509</v>
      </c>
      <c r="AU77" s="3">
        <v>67.656576042580213</v>
      </c>
      <c r="AV77" s="11"/>
      <c r="AW77" s="3">
        <v>11.366160012284917</v>
      </c>
      <c r="AX77" s="3">
        <v>45.356602433608259</v>
      </c>
      <c r="AY77" s="3">
        <v>43.277237554106833</v>
      </c>
    </row>
    <row r="78" spans="1:51" x14ac:dyDescent="0.25">
      <c r="A78" s="61" t="s">
        <v>221</v>
      </c>
      <c r="B78" s="60" t="s">
        <v>432</v>
      </c>
      <c r="C78" s="60"/>
      <c r="D78" s="60" t="s">
        <v>140</v>
      </c>
      <c r="E78" s="3">
        <v>72.461523086148304</v>
      </c>
      <c r="F78" s="3">
        <v>0.34979012592444531</v>
      </c>
      <c r="G78" s="3">
        <v>11.483110133919649</v>
      </c>
      <c r="H78" s="3">
        <v>1.8039176494103539</v>
      </c>
      <c r="I78" s="3"/>
      <c r="J78" s="3">
        <v>0.33979612232660406</v>
      </c>
      <c r="K78" s="3">
        <v>1.7189686188287028</v>
      </c>
      <c r="L78" s="3">
        <v>4.0825504697181696</v>
      </c>
      <c r="M78" s="3">
        <v>1.7289626224265442</v>
      </c>
      <c r="N78" s="3"/>
      <c r="O78" s="3"/>
      <c r="P78" s="3">
        <v>0.31481111333200079</v>
      </c>
      <c r="Q78" s="3"/>
      <c r="R78" s="9"/>
      <c r="S78" s="88">
        <v>5.3722001119585752</v>
      </c>
      <c r="T78" s="10"/>
      <c r="U78" s="47">
        <f t="shared" si="21"/>
        <v>94.283429942034772</v>
      </c>
      <c r="V78" s="47">
        <f t="shared" si="22"/>
        <v>99.655630053993349</v>
      </c>
      <c r="W78" s="56"/>
      <c r="X78" s="56"/>
      <c r="Y78" s="57">
        <f t="shared" si="23"/>
        <v>77.112470087742608</v>
      </c>
      <c r="Z78" s="57">
        <f t="shared" si="24"/>
        <v>0.37224142515288489</v>
      </c>
      <c r="AA78" s="57">
        <f t="shared" si="25"/>
        <v>12.220154214304708</v>
      </c>
      <c r="AB78" s="57">
        <f t="shared" si="26"/>
        <v>1.9197022068598781</v>
      </c>
      <c r="AC78" s="57">
        <f t="shared" si="27"/>
        <v>0</v>
      </c>
      <c r="AD78" s="57">
        <f t="shared" si="28"/>
        <v>0.36160595586280253</v>
      </c>
      <c r="AE78" s="57">
        <f t="shared" si="29"/>
        <v>1.8293007178941771</v>
      </c>
      <c r="AF78" s="57">
        <f t="shared" si="30"/>
        <v>4.3445892049986714</v>
      </c>
      <c r="AG78" s="57">
        <f t="shared" si="31"/>
        <v>1.8399361871842597</v>
      </c>
      <c r="AH78" s="57">
        <f t="shared" si="32"/>
        <v>0</v>
      </c>
      <c r="AI78" s="57">
        <f t="shared" si="33"/>
        <v>99.999999999999986</v>
      </c>
      <c r="AJ78" s="9"/>
      <c r="AK78" s="3">
        <f t="shared" si="34"/>
        <v>77.112470087742608</v>
      </c>
      <c r="AL78" s="3">
        <f t="shared" si="35"/>
        <v>1.8399361871842597</v>
      </c>
      <c r="AM78" s="3">
        <f t="shared" si="36"/>
        <v>6.1845253921829313</v>
      </c>
      <c r="AN78" s="3">
        <f t="shared" si="37"/>
        <v>0.84149184149184142</v>
      </c>
      <c r="AO78" s="3">
        <f t="shared" si="38"/>
        <v>0.98049195754375873</v>
      </c>
      <c r="AP78" s="3">
        <f t="shared" si="39"/>
        <v>1.3373767526599594</v>
      </c>
      <c r="AQ78" s="3">
        <f t="shared" si="40"/>
        <v>4.3552246742887544</v>
      </c>
      <c r="AR78" s="9"/>
      <c r="AS78" s="3">
        <v>18.469175403295235</v>
      </c>
      <c r="AT78" s="3">
        <v>15.411314405474673</v>
      </c>
      <c r="AU78" s="3">
        <v>66.119510191230091</v>
      </c>
      <c r="AV78" s="11"/>
      <c r="AW78" s="3">
        <v>11.44564279210824</v>
      </c>
      <c r="AX78" s="3">
        <v>47.579041379608675</v>
      </c>
      <c r="AY78" s="3">
        <v>40.975315828283087</v>
      </c>
    </row>
    <row r="79" spans="1:51" x14ac:dyDescent="0.25">
      <c r="A79" s="61" t="s">
        <v>222</v>
      </c>
      <c r="B79" s="60" t="s">
        <v>432</v>
      </c>
      <c r="C79" s="60"/>
      <c r="D79" s="60" t="s">
        <v>140</v>
      </c>
      <c r="E79" s="3">
        <v>75.642821410705366</v>
      </c>
      <c r="F79" s="3">
        <v>0.30015007503751878</v>
      </c>
      <c r="G79" s="3">
        <v>11.160580290145074</v>
      </c>
      <c r="H79" s="3">
        <v>1.725862931465733</v>
      </c>
      <c r="I79" s="3"/>
      <c r="J79" s="3">
        <v>0.2901450725362682</v>
      </c>
      <c r="K79" s="3">
        <v>1.425712856428214</v>
      </c>
      <c r="L79" s="3">
        <v>4.3721860930465235</v>
      </c>
      <c r="M79" s="3">
        <v>1.7308654327163584</v>
      </c>
      <c r="N79" s="3"/>
      <c r="O79" s="3"/>
      <c r="P79" s="3">
        <v>0.26513256628314164</v>
      </c>
      <c r="Q79" s="3"/>
      <c r="R79" s="9"/>
      <c r="S79" s="88">
        <v>3.0410497667404908</v>
      </c>
      <c r="T79" s="10"/>
      <c r="U79" s="47">
        <f t="shared" si="21"/>
        <v>96.913456728364196</v>
      </c>
      <c r="V79" s="47">
        <f t="shared" si="22"/>
        <v>99.954506495104681</v>
      </c>
      <c r="W79" s="56"/>
      <c r="X79" s="56"/>
      <c r="Y79" s="57">
        <f t="shared" si="23"/>
        <v>78.266045548654247</v>
      </c>
      <c r="Z79" s="57">
        <f t="shared" si="24"/>
        <v>0.3105590062111801</v>
      </c>
      <c r="AA79" s="57">
        <f t="shared" si="25"/>
        <v>11.547619047619047</v>
      </c>
      <c r="AB79" s="57">
        <f t="shared" si="26"/>
        <v>1.7857142857142856</v>
      </c>
      <c r="AC79" s="57">
        <f t="shared" si="27"/>
        <v>0</v>
      </c>
      <c r="AD79" s="57">
        <f t="shared" si="28"/>
        <v>0.30020703933747417</v>
      </c>
      <c r="AE79" s="57">
        <f t="shared" si="29"/>
        <v>1.4751552795031053</v>
      </c>
      <c r="AF79" s="57">
        <f t="shared" si="30"/>
        <v>4.5238095238095237</v>
      </c>
      <c r="AG79" s="57">
        <f t="shared" si="31"/>
        <v>1.7908902691511386</v>
      </c>
      <c r="AH79" s="57">
        <f t="shared" si="32"/>
        <v>0</v>
      </c>
      <c r="AI79" s="57">
        <f t="shared" si="33"/>
        <v>100</v>
      </c>
      <c r="AJ79" s="9"/>
      <c r="AK79" s="3">
        <f t="shared" si="34"/>
        <v>78.266045548654247</v>
      </c>
      <c r="AL79" s="3">
        <f t="shared" si="35"/>
        <v>1.7908902691511386</v>
      </c>
      <c r="AM79" s="3">
        <f t="shared" si="36"/>
        <v>6.3146997929606625</v>
      </c>
      <c r="AN79" s="3">
        <f t="shared" si="37"/>
        <v>0.85607940446650121</v>
      </c>
      <c r="AO79" s="3">
        <f t="shared" si="38"/>
        <v>0.95742646948113341</v>
      </c>
      <c r="AP79" s="3">
        <f t="shared" si="39"/>
        <v>1.2312078567845366</v>
      </c>
      <c r="AQ79" s="3">
        <f t="shared" si="40"/>
        <v>4.8395445134575574</v>
      </c>
      <c r="AR79" s="9"/>
      <c r="AS79" s="3">
        <v>18.112402823775753</v>
      </c>
      <c r="AT79" s="3">
        <v>12.521451064434153</v>
      </c>
      <c r="AU79" s="3">
        <v>69.366146111790087</v>
      </c>
      <c r="AV79" s="11"/>
      <c r="AW79" s="3">
        <v>10.829947284475764</v>
      </c>
      <c r="AX79" s="3">
        <v>47.69395961915135</v>
      </c>
      <c r="AY79" s="3">
        <v>41.476093096372885</v>
      </c>
    </row>
    <row r="80" spans="1:51" x14ac:dyDescent="0.25">
      <c r="A80" s="61" t="s">
        <v>223</v>
      </c>
      <c r="B80" s="60" t="s">
        <v>432</v>
      </c>
      <c r="C80" s="60"/>
      <c r="D80" s="60" t="s">
        <v>140</v>
      </c>
      <c r="E80" s="3">
        <v>72.37486262363872</v>
      </c>
      <c r="F80" s="3">
        <v>0.3796583075232291</v>
      </c>
      <c r="G80" s="3">
        <v>11.529623338994902</v>
      </c>
      <c r="H80" s="3">
        <v>1.8683185133379958</v>
      </c>
      <c r="I80" s="3"/>
      <c r="J80" s="3">
        <v>0.35967629133779594</v>
      </c>
      <c r="K80" s="3">
        <v>1.618543311020082</v>
      </c>
      <c r="L80" s="3">
        <v>4.1162953341992203</v>
      </c>
      <c r="M80" s="3">
        <v>1.8183634728744129</v>
      </c>
      <c r="N80" s="3"/>
      <c r="O80" s="3"/>
      <c r="P80" s="3">
        <v>0.32970326705964631</v>
      </c>
      <c r="Q80" s="3"/>
      <c r="R80" s="9"/>
      <c r="S80" s="88">
        <v>5.4447584490493481</v>
      </c>
      <c r="T80" s="10"/>
      <c r="U80" s="47">
        <f t="shared" si="21"/>
        <v>94.395044459985982</v>
      </c>
      <c r="V80" s="47">
        <f t="shared" si="22"/>
        <v>99.839802909035328</v>
      </c>
      <c r="W80" s="56"/>
      <c r="X80" s="56"/>
      <c r="Y80" s="57">
        <f t="shared" si="23"/>
        <v>76.94105151354222</v>
      </c>
      <c r="Z80" s="57">
        <f t="shared" si="24"/>
        <v>0.40361125862984604</v>
      </c>
      <c r="AA80" s="57">
        <f t="shared" si="25"/>
        <v>12.257036643653743</v>
      </c>
      <c r="AB80" s="57">
        <f t="shared" si="26"/>
        <v>1.986192246415295</v>
      </c>
      <c r="AC80" s="57">
        <f t="shared" si="27"/>
        <v>0</v>
      </c>
      <c r="AD80" s="57">
        <f t="shared" si="28"/>
        <v>0.38236856080722254</v>
      </c>
      <c r="AE80" s="57">
        <f t="shared" si="29"/>
        <v>1.7206585236325016</v>
      </c>
      <c r="AF80" s="57">
        <f t="shared" si="30"/>
        <v>4.3759957514604357</v>
      </c>
      <c r="AG80" s="57">
        <f t="shared" si="31"/>
        <v>1.9330855018587363</v>
      </c>
      <c r="AH80" s="57">
        <f t="shared" si="32"/>
        <v>0</v>
      </c>
      <c r="AI80" s="57">
        <f t="shared" si="33"/>
        <v>100.00000000000003</v>
      </c>
      <c r="AJ80" s="9"/>
      <c r="AK80" s="3">
        <f t="shared" si="34"/>
        <v>76.94105151354222</v>
      </c>
      <c r="AL80" s="3">
        <f t="shared" si="35"/>
        <v>1.9330855018587363</v>
      </c>
      <c r="AM80" s="3">
        <f t="shared" si="36"/>
        <v>6.3090812533191718</v>
      </c>
      <c r="AN80" s="3">
        <f t="shared" si="37"/>
        <v>0.83856502242152464</v>
      </c>
      <c r="AO80" s="3">
        <f t="shared" si="38"/>
        <v>0.98701850432792115</v>
      </c>
      <c r="AP80" s="3">
        <f t="shared" si="39"/>
        <v>1.3193958712575844</v>
      </c>
      <c r="AQ80" s="3">
        <f t="shared" si="40"/>
        <v>4.5884227296866698</v>
      </c>
      <c r="AR80" s="9"/>
      <c r="AS80" s="3">
        <v>19.308102690711756</v>
      </c>
      <c r="AT80" s="3">
        <v>14.424243905718145</v>
      </c>
      <c r="AU80" s="3">
        <v>66.267653403570094</v>
      </c>
      <c r="AV80" s="11"/>
      <c r="AW80" s="3">
        <v>11.999066158665038</v>
      </c>
      <c r="AX80" s="3">
        <v>46.818743643463669</v>
      </c>
      <c r="AY80" s="3">
        <v>41.182190197871293</v>
      </c>
    </row>
    <row r="81" spans="1:51" x14ac:dyDescent="0.25">
      <c r="A81" s="61" t="s">
        <v>224</v>
      </c>
      <c r="B81" s="60" t="s">
        <v>432</v>
      </c>
      <c r="C81" s="60"/>
      <c r="D81" s="60" t="s">
        <v>140</v>
      </c>
      <c r="E81" s="3">
        <v>72.939354580877207</v>
      </c>
      <c r="F81" s="3">
        <v>0.30972125087421321</v>
      </c>
      <c r="G81" s="3">
        <v>11.16495154361075</v>
      </c>
      <c r="H81" s="3">
        <v>1.3138175641922269</v>
      </c>
      <c r="I81" s="3"/>
      <c r="J81" s="3">
        <v>0.24977520231791386</v>
      </c>
      <c r="K81" s="3">
        <v>1.5985612948346488</v>
      </c>
      <c r="L81" s="3">
        <v>3.5168348486362273</v>
      </c>
      <c r="M81" s="3">
        <v>1.7484264162253971</v>
      </c>
      <c r="N81" s="3"/>
      <c r="O81" s="3"/>
      <c r="P81" s="3">
        <v>0.29973024278149663</v>
      </c>
      <c r="Q81" s="3"/>
      <c r="R81" s="9"/>
      <c r="S81" s="88">
        <v>5.8186573253833043</v>
      </c>
      <c r="T81" s="10"/>
      <c r="U81" s="47">
        <f t="shared" si="21"/>
        <v>93.141172944350089</v>
      </c>
      <c r="V81" s="47">
        <f t="shared" si="22"/>
        <v>98.959830269733388</v>
      </c>
      <c r="W81" s="56"/>
      <c r="X81" s="56"/>
      <c r="Y81" s="57">
        <f t="shared" si="23"/>
        <v>78.563357546408398</v>
      </c>
      <c r="Z81" s="57">
        <f t="shared" si="24"/>
        <v>0.33360236750067263</v>
      </c>
      <c r="AA81" s="57">
        <f t="shared" si="25"/>
        <v>12.025827280064568</v>
      </c>
      <c r="AB81" s="57">
        <f t="shared" si="26"/>
        <v>1.4151197202044659</v>
      </c>
      <c r="AC81" s="57">
        <f t="shared" si="27"/>
        <v>0</v>
      </c>
      <c r="AD81" s="57">
        <f t="shared" si="28"/>
        <v>0.26903416733925212</v>
      </c>
      <c r="AE81" s="57">
        <f t="shared" si="29"/>
        <v>1.7218186709712135</v>
      </c>
      <c r="AF81" s="57">
        <f t="shared" si="30"/>
        <v>3.7880010761366694</v>
      </c>
      <c r="AG81" s="57">
        <f t="shared" si="31"/>
        <v>1.8832391713747645</v>
      </c>
      <c r="AH81" s="57">
        <f t="shared" si="32"/>
        <v>0</v>
      </c>
      <c r="AI81" s="57">
        <f t="shared" si="33"/>
        <v>100.00000000000003</v>
      </c>
      <c r="AJ81" s="9"/>
      <c r="AK81" s="3">
        <f t="shared" si="34"/>
        <v>78.563357546408398</v>
      </c>
      <c r="AL81" s="3">
        <f t="shared" si="35"/>
        <v>1.8832391713747645</v>
      </c>
      <c r="AM81" s="3">
        <f t="shared" si="36"/>
        <v>5.6712402475114336</v>
      </c>
      <c r="AN81" s="3">
        <f t="shared" si="37"/>
        <v>0.84025559105431313</v>
      </c>
      <c r="AO81" s="3">
        <f t="shared" si="38"/>
        <v>1.0549639418144039</v>
      </c>
      <c r="AP81" s="3">
        <f t="shared" si="39"/>
        <v>1.4543600452586294</v>
      </c>
      <c r="AQ81" s="3">
        <f t="shared" si="40"/>
        <v>3.9494215765402201</v>
      </c>
      <c r="AR81" s="9"/>
      <c r="AS81" s="3">
        <v>20.760101244786053</v>
      </c>
      <c r="AT81" s="3">
        <v>15.93020013885624</v>
      </c>
      <c r="AU81" s="3">
        <v>63.309698616357693</v>
      </c>
      <c r="AV81" s="11"/>
      <c r="AW81" s="3">
        <v>11.547671352648235</v>
      </c>
      <c r="AX81" s="3">
        <v>53.236720378556846</v>
      </c>
      <c r="AY81" s="3">
        <v>35.215608268794917</v>
      </c>
    </row>
    <row r="82" spans="1:51" x14ac:dyDescent="0.25">
      <c r="A82" s="61" t="s">
        <v>225</v>
      </c>
      <c r="B82" s="60" t="s">
        <v>432</v>
      </c>
      <c r="C82" s="60"/>
      <c r="D82" s="60" t="s">
        <v>140</v>
      </c>
      <c r="E82" s="3">
        <v>74.184241941902116</v>
      </c>
      <c r="F82" s="3">
        <v>0.30342220453641067</v>
      </c>
      <c r="G82" s="3">
        <v>11.281337047353761</v>
      </c>
      <c r="H82" s="3">
        <v>1.636490250696379</v>
      </c>
      <c r="I82" s="3"/>
      <c r="J82" s="3">
        <v>0.30839633903700758</v>
      </c>
      <c r="K82" s="3">
        <v>1.591723040191007</v>
      </c>
      <c r="L82" s="3">
        <v>4.128531635495424</v>
      </c>
      <c r="M82" s="3">
        <v>1.6961798647035415</v>
      </c>
      <c r="N82" s="3"/>
      <c r="O82" s="3"/>
      <c r="P82" s="3">
        <v>0.25865499403103859</v>
      </c>
      <c r="Q82" s="3"/>
      <c r="R82" s="9"/>
      <c r="S82" s="88">
        <v>4.3896224518810119</v>
      </c>
      <c r="T82" s="10"/>
      <c r="U82" s="47">
        <f t="shared" si="21"/>
        <v>95.388977317946683</v>
      </c>
      <c r="V82" s="47">
        <f t="shared" si="22"/>
        <v>99.778599769827693</v>
      </c>
      <c r="W82" s="56"/>
      <c r="X82" s="56"/>
      <c r="Y82" s="57">
        <f t="shared" si="23"/>
        <v>77.981699346405236</v>
      </c>
      <c r="Z82" s="57">
        <f t="shared" si="24"/>
        <v>0.31895424836601305</v>
      </c>
      <c r="AA82" s="57">
        <f t="shared" si="25"/>
        <v>11.858823529411763</v>
      </c>
      <c r="AB82" s="57">
        <f t="shared" si="26"/>
        <v>1.7202614379084966</v>
      </c>
      <c r="AC82" s="57">
        <f t="shared" si="27"/>
        <v>0</v>
      </c>
      <c r="AD82" s="57">
        <f t="shared" si="28"/>
        <v>0.32418300653594767</v>
      </c>
      <c r="AE82" s="57">
        <f t="shared" si="29"/>
        <v>1.673202614379085</v>
      </c>
      <c r="AF82" s="57">
        <f t="shared" si="30"/>
        <v>4.3398692810457513</v>
      </c>
      <c r="AG82" s="57">
        <f t="shared" si="31"/>
        <v>1.7830065359477121</v>
      </c>
      <c r="AH82" s="57">
        <f t="shared" si="32"/>
        <v>0</v>
      </c>
      <c r="AI82" s="57">
        <f t="shared" si="33"/>
        <v>99.999999999999986</v>
      </c>
      <c r="AJ82" s="9"/>
      <c r="AK82" s="3">
        <f t="shared" si="34"/>
        <v>77.981699346405236</v>
      </c>
      <c r="AL82" s="3">
        <f t="shared" si="35"/>
        <v>1.7830065359477121</v>
      </c>
      <c r="AM82" s="3">
        <f t="shared" si="36"/>
        <v>6.1228758169934636</v>
      </c>
      <c r="AN82" s="3">
        <f t="shared" si="37"/>
        <v>0.84143222506393867</v>
      </c>
      <c r="AO82" s="3">
        <f t="shared" si="38"/>
        <v>0.97925056212787698</v>
      </c>
      <c r="AP82" s="3">
        <f t="shared" si="39"/>
        <v>1.3077628062779241</v>
      </c>
      <c r="AQ82" s="3">
        <f t="shared" si="40"/>
        <v>4.4496732026143784</v>
      </c>
      <c r="AR82" s="9"/>
      <c r="AS82" s="3">
        <v>18.255223302503779</v>
      </c>
      <c r="AT82" s="3">
        <v>14.377804695729832</v>
      </c>
      <c r="AU82" s="3">
        <v>67.366972001766385</v>
      </c>
      <c r="AV82" s="11"/>
      <c r="AW82" s="3">
        <v>10.918025715973629</v>
      </c>
      <c r="AX82" s="3">
        <v>48.791350579539433</v>
      </c>
      <c r="AY82" s="3">
        <v>40.290623704486926</v>
      </c>
    </row>
    <row r="83" spans="1:51" x14ac:dyDescent="0.25">
      <c r="A83" s="61" t="s">
        <v>226</v>
      </c>
      <c r="B83" s="60" t="s">
        <v>432</v>
      </c>
      <c r="C83" s="60"/>
      <c r="D83" s="60" t="s">
        <v>140</v>
      </c>
      <c r="E83" s="3">
        <v>74.532431356943889</v>
      </c>
      <c r="F83" s="3">
        <v>0.31834460803820136</v>
      </c>
      <c r="G83" s="3">
        <v>11.181854357341823</v>
      </c>
      <c r="H83" s="3">
        <v>1.5220851571826504</v>
      </c>
      <c r="I83" s="3"/>
      <c r="J83" s="3">
        <v>0.2785515320334262</v>
      </c>
      <c r="K83" s="3">
        <v>1.532033426183844</v>
      </c>
      <c r="L83" s="3">
        <v>4.1185833664942297</v>
      </c>
      <c r="M83" s="3">
        <v>1.6315161161957819</v>
      </c>
      <c r="N83" s="3"/>
      <c r="O83" s="3"/>
      <c r="P83" s="3">
        <v>0.24870672502984481</v>
      </c>
      <c r="Q83" s="3"/>
      <c r="R83" s="9"/>
      <c r="S83" s="88">
        <v>4.3758686794826431</v>
      </c>
      <c r="T83" s="10"/>
      <c r="U83" s="47">
        <f t="shared" si="21"/>
        <v>95.364106645443698</v>
      </c>
      <c r="V83" s="47">
        <f t="shared" si="22"/>
        <v>99.739975324926348</v>
      </c>
      <c r="W83" s="56"/>
      <c r="X83" s="56"/>
      <c r="Y83" s="57">
        <f t="shared" si="23"/>
        <v>78.360004183662809</v>
      </c>
      <c r="Z83" s="57">
        <f t="shared" si="24"/>
        <v>0.33469302374228643</v>
      </c>
      <c r="AA83" s="57">
        <f t="shared" si="25"/>
        <v>11.756092458947812</v>
      </c>
      <c r="AB83" s="57">
        <f t="shared" si="26"/>
        <v>1.600251019767807</v>
      </c>
      <c r="AC83" s="57">
        <f t="shared" si="27"/>
        <v>0</v>
      </c>
      <c r="AD83" s="57">
        <f t="shared" si="28"/>
        <v>0.29285639577450062</v>
      </c>
      <c r="AE83" s="57">
        <f t="shared" si="29"/>
        <v>1.6107101767597534</v>
      </c>
      <c r="AF83" s="57">
        <f t="shared" si="30"/>
        <v>4.3300909946658308</v>
      </c>
      <c r="AG83" s="57">
        <f t="shared" si="31"/>
        <v>1.7153017466792178</v>
      </c>
      <c r="AH83" s="57">
        <f t="shared" si="32"/>
        <v>0</v>
      </c>
      <c r="AI83" s="57">
        <f t="shared" si="33"/>
        <v>100.00000000000003</v>
      </c>
      <c r="AJ83" s="9"/>
      <c r="AK83" s="3">
        <f t="shared" si="34"/>
        <v>78.360004183662809</v>
      </c>
      <c r="AL83" s="3">
        <f t="shared" si="35"/>
        <v>1.7153017466792178</v>
      </c>
      <c r="AM83" s="3">
        <f t="shared" si="36"/>
        <v>6.045392741345049</v>
      </c>
      <c r="AN83" s="3">
        <f t="shared" si="37"/>
        <v>0.84530386740331487</v>
      </c>
      <c r="AO83" s="3">
        <f t="shared" si="38"/>
        <v>0.98731641039032536</v>
      </c>
      <c r="AP83" s="3">
        <f t="shared" si="39"/>
        <v>1.3093373803071742</v>
      </c>
      <c r="AQ83" s="3">
        <f t="shared" si="40"/>
        <v>4.4346825645852954</v>
      </c>
      <c r="AR83" s="9"/>
      <c r="AS83" s="3">
        <v>17.808135207320809</v>
      </c>
      <c r="AT83" s="3">
        <v>14.034765094793991</v>
      </c>
      <c r="AU83" s="3">
        <v>68.157099697885201</v>
      </c>
      <c r="AV83" s="11"/>
      <c r="AW83" s="3">
        <v>10.432676569883077</v>
      </c>
      <c r="AX83" s="3">
        <v>49.638326440190689</v>
      </c>
      <c r="AY83" s="3">
        <v>39.928996989926226</v>
      </c>
    </row>
    <row r="84" spans="1:51" x14ac:dyDescent="0.25">
      <c r="A84" s="61" t="s">
        <v>227</v>
      </c>
      <c r="B84" s="60" t="s">
        <v>432</v>
      </c>
      <c r="C84" s="60"/>
      <c r="D84" s="60" t="s">
        <v>140</v>
      </c>
      <c r="E84" s="3">
        <v>74.256041541841427</v>
      </c>
      <c r="F84" s="3">
        <v>0.26962252846015583</v>
      </c>
      <c r="G84" s="3">
        <v>11.354104254044337</v>
      </c>
      <c r="H84" s="3">
        <v>1.7076093469143199</v>
      </c>
      <c r="I84" s="3"/>
      <c r="J84" s="3">
        <v>0.31955262632314763</v>
      </c>
      <c r="K84" s="3">
        <v>1.7076093469143199</v>
      </c>
      <c r="L84" s="3">
        <v>3.5949670461354106</v>
      </c>
      <c r="M84" s="3">
        <v>1.6576792490513281</v>
      </c>
      <c r="N84" s="3"/>
      <c r="O84" s="3"/>
      <c r="P84" s="3">
        <v>0.28959456760535252</v>
      </c>
      <c r="Q84" s="3"/>
      <c r="R84" s="9"/>
      <c r="S84" s="88">
        <v>4.9164849690314973</v>
      </c>
      <c r="T84" s="10"/>
      <c r="U84" s="47">
        <f t="shared" si="21"/>
        <v>95.156780507289795</v>
      </c>
      <c r="V84" s="47">
        <f t="shared" si="22"/>
        <v>100.0732654763213</v>
      </c>
      <c r="W84" s="56"/>
      <c r="X84" s="56"/>
      <c r="Y84" s="57">
        <f t="shared" si="23"/>
        <v>78.273684210526312</v>
      </c>
      <c r="Z84" s="57">
        <f t="shared" si="24"/>
        <v>0.28421052631578952</v>
      </c>
      <c r="AA84" s="57">
        <f t="shared" si="25"/>
        <v>11.968421052631577</v>
      </c>
      <c r="AB84" s="57">
        <f t="shared" si="26"/>
        <v>1.8</v>
      </c>
      <c r="AC84" s="57">
        <f t="shared" si="27"/>
        <v>0</v>
      </c>
      <c r="AD84" s="57">
        <f t="shared" si="28"/>
        <v>0.33684210526315794</v>
      </c>
      <c r="AE84" s="57">
        <f t="shared" si="29"/>
        <v>1.8</v>
      </c>
      <c r="AF84" s="57">
        <f t="shared" si="30"/>
        <v>3.7894736842105261</v>
      </c>
      <c r="AG84" s="57">
        <f t="shared" si="31"/>
        <v>1.7473684210526315</v>
      </c>
      <c r="AH84" s="57">
        <f t="shared" si="32"/>
        <v>0</v>
      </c>
      <c r="AI84" s="57">
        <f t="shared" si="33"/>
        <v>99.999999999999972</v>
      </c>
      <c r="AJ84" s="9"/>
      <c r="AK84" s="3">
        <f t="shared" si="34"/>
        <v>78.273684210526312</v>
      </c>
      <c r="AL84" s="3">
        <f t="shared" si="35"/>
        <v>1.7473684210526315</v>
      </c>
      <c r="AM84" s="3">
        <f t="shared" si="36"/>
        <v>5.5368421052631573</v>
      </c>
      <c r="AN84" s="3">
        <f t="shared" si="37"/>
        <v>0.84236453201970451</v>
      </c>
      <c r="AO84" s="3">
        <f t="shared" si="38"/>
        <v>1.0501581705228664</v>
      </c>
      <c r="AP84" s="3">
        <f t="shared" si="39"/>
        <v>1.473187130341693</v>
      </c>
      <c r="AQ84" s="3">
        <f t="shared" si="40"/>
        <v>3.7368421052631575</v>
      </c>
      <c r="AR84" s="9"/>
      <c r="AS84" s="3">
        <v>19.407843118767435</v>
      </c>
      <c r="AT84" s="3">
        <v>16.779349735965354</v>
      </c>
      <c r="AU84" s="3">
        <v>63.812807145267207</v>
      </c>
      <c r="AV84" s="11"/>
      <c r="AW84" s="3">
        <v>10.856281158428898</v>
      </c>
      <c r="AX84" s="3">
        <v>53.448367656064505</v>
      </c>
      <c r="AY84" s="3">
        <v>35.695351185506603</v>
      </c>
    </row>
    <row r="85" spans="1:51" x14ac:dyDescent="0.25">
      <c r="A85" s="61" t="s">
        <v>228</v>
      </c>
      <c r="B85" s="60" t="s">
        <v>432</v>
      </c>
      <c r="C85" s="60"/>
      <c r="D85" s="60" t="s">
        <v>140</v>
      </c>
      <c r="E85" s="3">
        <v>73.127444099067489</v>
      </c>
      <c r="F85" s="3">
        <v>0.53143487416023261</v>
      </c>
      <c r="G85" s="3">
        <v>11.480998696480496</v>
      </c>
      <c r="H85" s="3">
        <v>1.8550085230121329</v>
      </c>
      <c r="I85" s="3"/>
      <c r="J85" s="3">
        <v>0.33089341221297502</v>
      </c>
      <c r="K85" s="3">
        <v>1.834954376817407</v>
      </c>
      <c r="L85" s="3">
        <v>3.5395568033690963</v>
      </c>
      <c r="M85" s="3">
        <v>1.6143587686754237</v>
      </c>
      <c r="N85" s="3"/>
      <c r="O85" s="3"/>
      <c r="P85" s="3">
        <v>0.33089341221297502</v>
      </c>
      <c r="Q85" s="3"/>
      <c r="R85" s="9"/>
      <c r="S85" s="88">
        <v>5.0395305308238472</v>
      </c>
      <c r="T85" s="10"/>
      <c r="U85" s="47">
        <f t="shared" si="21"/>
        <v>94.645542966008222</v>
      </c>
      <c r="V85" s="47">
        <f t="shared" si="22"/>
        <v>99.685073496832075</v>
      </c>
      <c r="W85" s="56"/>
      <c r="X85" s="56"/>
      <c r="Y85" s="57">
        <f t="shared" si="23"/>
        <v>77.535615564533288</v>
      </c>
      <c r="Z85" s="57">
        <f t="shared" si="24"/>
        <v>0.56347012545183928</v>
      </c>
      <c r="AA85" s="57">
        <f t="shared" si="25"/>
        <v>12.173081012119923</v>
      </c>
      <c r="AB85" s="57">
        <f t="shared" si="26"/>
        <v>1.9668296831809484</v>
      </c>
      <c r="AC85" s="57">
        <f t="shared" si="27"/>
        <v>0</v>
      </c>
      <c r="AD85" s="57">
        <f t="shared" si="28"/>
        <v>0.35083988943227723</v>
      </c>
      <c r="AE85" s="57">
        <f t="shared" si="29"/>
        <v>1.945566659578992</v>
      </c>
      <c r="AF85" s="57">
        <f t="shared" si="30"/>
        <v>3.7529236657452683</v>
      </c>
      <c r="AG85" s="57">
        <f t="shared" si="31"/>
        <v>1.7116733999574738</v>
      </c>
      <c r="AH85" s="57">
        <f t="shared" si="32"/>
        <v>0</v>
      </c>
      <c r="AI85" s="57">
        <f t="shared" si="33"/>
        <v>100.00000000000001</v>
      </c>
      <c r="AJ85" s="9"/>
      <c r="AK85" s="3">
        <f t="shared" si="34"/>
        <v>77.535615564533288</v>
      </c>
      <c r="AL85" s="3">
        <f t="shared" si="35"/>
        <v>1.7116733999574738</v>
      </c>
      <c r="AM85" s="3">
        <f t="shared" si="36"/>
        <v>5.4645970657027423</v>
      </c>
      <c r="AN85" s="3">
        <f t="shared" si="37"/>
        <v>0.84862385321100919</v>
      </c>
      <c r="AO85" s="3">
        <f t="shared" si="38"/>
        <v>1.0527902194588399</v>
      </c>
      <c r="AP85" s="3">
        <f t="shared" si="39"/>
        <v>1.516816088868318</v>
      </c>
      <c r="AQ85" s="3">
        <f t="shared" si="40"/>
        <v>3.5190304061237505</v>
      </c>
      <c r="AR85" s="9"/>
      <c r="AS85" s="3">
        <v>18.946016975060719</v>
      </c>
      <c r="AT85" s="3">
        <v>18.073945430623038</v>
      </c>
      <c r="AU85" s="3">
        <v>62.980037594316244</v>
      </c>
      <c r="AV85" s="11"/>
      <c r="AW85" s="3">
        <v>10.781014908774432</v>
      </c>
      <c r="AX85" s="3">
        <v>53.380912890969782</v>
      </c>
      <c r="AY85" s="3">
        <v>35.838072200255787</v>
      </c>
    </row>
    <row r="86" spans="1:51" x14ac:dyDescent="0.25">
      <c r="A86" s="61" t="s">
        <v>229</v>
      </c>
      <c r="B86" s="60" t="s">
        <v>432</v>
      </c>
      <c r="C86" s="60"/>
      <c r="D86" s="60" t="s">
        <v>140</v>
      </c>
      <c r="E86" s="3">
        <v>73.873513837546199</v>
      </c>
      <c r="F86" s="3">
        <v>0.3796583075232291</v>
      </c>
      <c r="G86" s="3">
        <v>11.229893096213408</v>
      </c>
      <c r="H86" s="3">
        <v>1.528624238185633</v>
      </c>
      <c r="I86" s="3"/>
      <c r="J86" s="3">
        <v>0.31971225896692973</v>
      </c>
      <c r="K86" s="3">
        <v>1.6085523029273654</v>
      </c>
      <c r="L86" s="3">
        <v>4.0563492856429209</v>
      </c>
      <c r="M86" s="3">
        <v>1.6884803676690976</v>
      </c>
      <c r="N86" s="3"/>
      <c r="O86" s="3"/>
      <c r="P86" s="3">
        <v>0.23978419422519731</v>
      </c>
      <c r="Q86" s="3"/>
      <c r="R86" s="9"/>
      <c r="S86" s="88">
        <v>4.7663924390243926</v>
      </c>
      <c r="T86" s="10"/>
      <c r="U86" s="47">
        <f t="shared" si="21"/>
        <v>94.924567888899972</v>
      </c>
      <c r="V86" s="47">
        <f t="shared" si="22"/>
        <v>99.690960327924358</v>
      </c>
      <c r="W86" s="56"/>
      <c r="X86" s="56"/>
      <c r="Y86" s="57">
        <f t="shared" si="23"/>
        <v>78.02047061306321</v>
      </c>
      <c r="Z86" s="57">
        <f t="shared" si="24"/>
        <v>0.40097077134114179</v>
      </c>
      <c r="AA86" s="57">
        <f t="shared" si="25"/>
        <v>11.860293341774824</v>
      </c>
      <c r="AB86" s="57">
        <f t="shared" si="26"/>
        <v>1.6144349477682813</v>
      </c>
      <c r="AC86" s="57">
        <f t="shared" si="27"/>
        <v>0</v>
      </c>
      <c r="AD86" s="57">
        <f t="shared" si="28"/>
        <v>0.33765959691885622</v>
      </c>
      <c r="AE86" s="57">
        <f t="shared" si="29"/>
        <v>1.6988498469979953</v>
      </c>
      <c r="AF86" s="57">
        <f t="shared" si="30"/>
        <v>4.2840561359079876</v>
      </c>
      <c r="AG86" s="57">
        <f t="shared" si="31"/>
        <v>1.7832647462277091</v>
      </c>
      <c r="AH86" s="57">
        <f t="shared" si="32"/>
        <v>0</v>
      </c>
      <c r="AI86" s="57">
        <f t="shared" si="33"/>
        <v>100.00000000000001</v>
      </c>
      <c r="AJ86" s="9"/>
      <c r="AK86" s="3">
        <f t="shared" si="34"/>
        <v>78.02047061306321</v>
      </c>
      <c r="AL86" s="3">
        <f t="shared" si="35"/>
        <v>1.7832647462277091</v>
      </c>
      <c r="AM86" s="3">
        <f t="shared" si="36"/>
        <v>6.0673208821356965</v>
      </c>
      <c r="AN86" s="3">
        <f t="shared" si="37"/>
        <v>0.82702702702702702</v>
      </c>
      <c r="AO86" s="3">
        <f t="shared" si="38"/>
        <v>0.98301590208263834</v>
      </c>
      <c r="AP86" s="3">
        <f t="shared" si="39"/>
        <v>1.3212599896182009</v>
      </c>
      <c r="AQ86" s="3">
        <f t="shared" si="40"/>
        <v>4.3684710351377012</v>
      </c>
      <c r="AR86" s="9"/>
      <c r="AS86" s="3">
        <v>18.376088986710744</v>
      </c>
      <c r="AT86" s="3">
        <v>14.692716120291657</v>
      </c>
      <c r="AU86" s="3">
        <v>66.931194892997596</v>
      </c>
      <c r="AV86" s="11"/>
      <c r="AW86" s="3">
        <v>10.918873161452147</v>
      </c>
      <c r="AX86" s="3">
        <v>49.311335338866648</v>
      </c>
      <c r="AY86" s="3">
        <v>39.769791499681212</v>
      </c>
    </row>
    <row r="87" spans="1:51" x14ac:dyDescent="0.25">
      <c r="A87" s="61" t="s">
        <v>230</v>
      </c>
      <c r="B87" s="60" t="s">
        <v>432</v>
      </c>
      <c r="C87" s="60"/>
      <c r="D87" s="60" t="s">
        <v>140</v>
      </c>
      <c r="E87" s="3">
        <v>73.403936457188522</v>
      </c>
      <c r="F87" s="3">
        <v>0.34968528324507941</v>
      </c>
      <c r="G87" s="3">
        <v>11.139974023378958</v>
      </c>
      <c r="H87" s="3">
        <v>1.8982915376161453</v>
      </c>
      <c r="I87" s="3"/>
      <c r="J87" s="3">
        <v>0.24977520231791386</v>
      </c>
      <c r="K87" s="3">
        <v>1.6085523029273654</v>
      </c>
      <c r="L87" s="3">
        <v>4.076331301828354</v>
      </c>
      <c r="M87" s="3">
        <v>1.6984713757618142</v>
      </c>
      <c r="N87" s="3"/>
      <c r="O87" s="3"/>
      <c r="P87" s="3">
        <v>0.29973024278149663</v>
      </c>
      <c r="Q87" s="3"/>
      <c r="R87" s="9"/>
      <c r="S87" s="88">
        <v>5.328287290278098</v>
      </c>
      <c r="T87" s="10"/>
      <c r="U87" s="47">
        <f t="shared" si="21"/>
        <v>94.724747727045639</v>
      </c>
      <c r="V87" s="47">
        <f t="shared" si="22"/>
        <v>100.05303501732374</v>
      </c>
      <c r="W87" s="56"/>
      <c r="X87" s="56"/>
      <c r="Y87" s="57">
        <f t="shared" si="23"/>
        <v>77.737805523225063</v>
      </c>
      <c r="Z87" s="57">
        <f t="shared" si="24"/>
        <v>0.37033118188551484</v>
      </c>
      <c r="AA87" s="57">
        <f t="shared" si="25"/>
        <v>11.7976933657814</v>
      </c>
      <c r="AB87" s="57">
        <f t="shared" si="26"/>
        <v>2.0103692730927945</v>
      </c>
      <c r="AC87" s="57">
        <f t="shared" si="27"/>
        <v>0</v>
      </c>
      <c r="AD87" s="57">
        <f t="shared" si="28"/>
        <v>0.26452227277536772</v>
      </c>
      <c r="AE87" s="57">
        <f t="shared" si="29"/>
        <v>1.7035234366733683</v>
      </c>
      <c r="AF87" s="57">
        <f t="shared" si="30"/>
        <v>4.3170034916940008</v>
      </c>
      <c r="AG87" s="57">
        <f t="shared" si="31"/>
        <v>1.7987514548725003</v>
      </c>
      <c r="AH87" s="57">
        <f t="shared" si="32"/>
        <v>0</v>
      </c>
      <c r="AI87" s="57">
        <f t="shared" si="33"/>
        <v>100</v>
      </c>
      <c r="AJ87" s="9"/>
      <c r="AK87" s="3">
        <f t="shared" si="34"/>
        <v>77.737805523225063</v>
      </c>
      <c r="AL87" s="3">
        <f t="shared" si="35"/>
        <v>1.7987514548725003</v>
      </c>
      <c r="AM87" s="3">
        <f t="shared" si="36"/>
        <v>6.1157549465665006</v>
      </c>
      <c r="AN87" s="3">
        <f t="shared" si="37"/>
        <v>0.88372093023255816</v>
      </c>
      <c r="AO87" s="3">
        <f t="shared" si="38"/>
        <v>0.97143045064842914</v>
      </c>
      <c r="AP87" s="3">
        <f t="shared" si="39"/>
        <v>1.3039790852718784</v>
      </c>
      <c r="AQ87" s="3">
        <f t="shared" si="40"/>
        <v>4.4122315098931324</v>
      </c>
      <c r="AR87" s="9"/>
      <c r="AS87" s="3">
        <v>18.404131325874481</v>
      </c>
      <c r="AT87" s="3">
        <v>14.628577914169348</v>
      </c>
      <c r="AU87" s="3">
        <v>66.967290759956171</v>
      </c>
      <c r="AV87" s="11"/>
      <c r="AW87" s="3">
        <v>11.073763635660422</v>
      </c>
      <c r="AX87" s="3">
        <v>48.632025457807465</v>
      </c>
      <c r="AY87" s="3">
        <v>40.294210906532115</v>
      </c>
    </row>
    <row r="88" spans="1:51" x14ac:dyDescent="0.25">
      <c r="A88" s="61" t="s">
        <v>231</v>
      </c>
      <c r="B88" s="60" t="s">
        <v>432</v>
      </c>
      <c r="C88" s="60"/>
      <c r="D88" s="60" t="s">
        <v>140</v>
      </c>
      <c r="E88" s="3">
        <v>74.42771084337349</v>
      </c>
      <c r="F88" s="3">
        <v>0.35140562248995982</v>
      </c>
      <c r="G88" s="3">
        <v>11.244979919678714</v>
      </c>
      <c r="H88" s="3">
        <v>1.6967871485943775</v>
      </c>
      <c r="I88" s="3"/>
      <c r="J88" s="3">
        <v>0.28112449799196793</v>
      </c>
      <c r="K88" s="3">
        <v>1.6164658634538154</v>
      </c>
      <c r="L88" s="3">
        <v>4.2771084337349397</v>
      </c>
      <c r="M88" s="3">
        <v>1.6465863453815262</v>
      </c>
      <c r="N88" s="3"/>
      <c r="O88" s="3"/>
      <c r="P88" s="3">
        <v>0.27108433734939763</v>
      </c>
      <c r="Q88" s="3"/>
      <c r="R88" s="9"/>
      <c r="S88" s="88">
        <v>3.7602202328407848</v>
      </c>
      <c r="T88" s="10"/>
      <c r="U88" s="47">
        <f t="shared" si="21"/>
        <v>95.813253012048179</v>
      </c>
      <c r="V88" s="47">
        <f t="shared" si="22"/>
        <v>99.573473244888959</v>
      </c>
      <c r="W88" s="56"/>
      <c r="X88" s="56"/>
      <c r="Y88" s="57">
        <f t="shared" si="23"/>
        <v>77.900378310214364</v>
      </c>
      <c r="Z88" s="57">
        <f t="shared" si="24"/>
        <v>0.367801597309794</v>
      </c>
      <c r="AA88" s="57">
        <f t="shared" si="25"/>
        <v>11.769651113913408</v>
      </c>
      <c r="AB88" s="57">
        <f t="shared" si="26"/>
        <v>1.7759562841530054</v>
      </c>
      <c r="AC88" s="57">
        <f t="shared" si="27"/>
        <v>0</v>
      </c>
      <c r="AD88" s="57">
        <f t="shared" si="28"/>
        <v>0.29424127784783527</v>
      </c>
      <c r="AE88" s="57">
        <f t="shared" si="29"/>
        <v>1.6918873476250527</v>
      </c>
      <c r="AF88" s="57">
        <f t="shared" si="30"/>
        <v>4.4766708701134927</v>
      </c>
      <c r="AG88" s="57">
        <f t="shared" si="31"/>
        <v>1.723413198823035</v>
      </c>
      <c r="AH88" s="57">
        <f t="shared" si="32"/>
        <v>0</v>
      </c>
      <c r="AI88" s="57">
        <f t="shared" si="33"/>
        <v>100</v>
      </c>
      <c r="AJ88" s="9"/>
      <c r="AK88" s="3">
        <f t="shared" si="34"/>
        <v>77.900378310214364</v>
      </c>
      <c r="AL88" s="3">
        <f t="shared" si="35"/>
        <v>1.723413198823035</v>
      </c>
      <c r="AM88" s="3">
        <f t="shared" si="36"/>
        <v>6.200084068936528</v>
      </c>
      <c r="AN88" s="3">
        <f t="shared" si="37"/>
        <v>0.85786802030456843</v>
      </c>
      <c r="AO88" s="3">
        <f t="shared" si="38"/>
        <v>0.95652614690712434</v>
      </c>
      <c r="AP88" s="3">
        <f t="shared" si="39"/>
        <v>1.2753549936681376</v>
      </c>
      <c r="AQ88" s="3">
        <f t="shared" si="40"/>
        <v>4.5081967213114753</v>
      </c>
      <c r="AR88" s="9"/>
      <c r="AS88" s="3">
        <v>17.354571405407945</v>
      </c>
      <c r="AT88" s="3">
        <v>14.299002811925297</v>
      </c>
      <c r="AU88" s="3">
        <v>68.34642578266677</v>
      </c>
      <c r="AV88" s="11"/>
      <c r="AW88" s="3">
        <v>10.540160704423478</v>
      </c>
      <c r="AX88" s="3">
        <v>47.95018201312827</v>
      </c>
      <c r="AY88" s="3">
        <v>41.509657282448245</v>
      </c>
    </row>
    <row r="89" spans="1:51" x14ac:dyDescent="0.25">
      <c r="A89" s="62" t="s">
        <v>232</v>
      </c>
      <c r="B89" s="60" t="s">
        <v>432</v>
      </c>
      <c r="C89" s="60"/>
      <c r="D89" s="60" t="s">
        <v>140</v>
      </c>
      <c r="E89" s="3">
        <v>75.549255846917077</v>
      </c>
      <c r="F89" s="3">
        <v>0.30373595221221017</v>
      </c>
      <c r="G89" s="3">
        <v>11.288852890553812</v>
      </c>
      <c r="H89" s="3">
        <v>1.640174141945935</v>
      </c>
      <c r="I89" s="3">
        <v>0.12149438088488407</v>
      </c>
      <c r="J89" s="3">
        <v>0.25311329351017514</v>
      </c>
      <c r="K89" s="3">
        <v>1.5288042928014578</v>
      </c>
      <c r="L89" s="3">
        <v>3.9890655057203603</v>
      </c>
      <c r="M89" s="3">
        <v>1.6705477371671558</v>
      </c>
      <c r="N89" s="3"/>
      <c r="O89" s="3"/>
      <c r="P89" s="3">
        <v>0.24298876176976814</v>
      </c>
      <c r="Q89" s="3"/>
      <c r="R89" s="9"/>
      <c r="S89" s="88">
        <v>2.9883828434574355</v>
      </c>
      <c r="T89" s="10"/>
      <c r="U89" s="47">
        <f t="shared" si="21"/>
        <v>96.588032803482818</v>
      </c>
      <c r="V89" s="47">
        <f t="shared" si="22"/>
        <v>99.576415646940248</v>
      </c>
      <c r="W89" s="56"/>
      <c r="X89" s="56"/>
      <c r="Y89" s="57">
        <f t="shared" si="23"/>
        <v>78.41530054644808</v>
      </c>
      <c r="Z89" s="57">
        <f t="shared" si="24"/>
        <v>0.31525851197982346</v>
      </c>
      <c r="AA89" s="57">
        <f t="shared" si="25"/>
        <v>11.717108028583439</v>
      </c>
      <c r="AB89" s="57">
        <f t="shared" si="26"/>
        <v>1.7023959646910467</v>
      </c>
      <c r="AC89" s="57">
        <f t="shared" si="27"/>
        <v>0.12610340479192939</v>
      </c>
      <c r="AD89" s="57">
        <f t="shared" si="28"/>
        <v>0.26271542664985287</v>
      </c>
      <c r="AE89" s="57">
        <f t="shared" si="29"/>
        <v>1.5868011769651114</v>
      </c>
      <c r="AF89" s="57">
        <f t="shared" si="30"/>
        <v>4.1403951240016816</v>
      </c>
      <c r="AG89" s="57">
        <f t="shared" si="31"/>
        <v>1.7339218158890288</v>
      </c>
      <c r="AH89" s="57">
        <f t="shared" si="32"/>
        <v>0</v>
      </c>
      <c r="AI89" s="57">
        <f t="shared" si="33"/>
        <v>100</v>
      </c>
      <c r="AJ89" s="9"/>
      <c r="AK89" s="3">
        <f t="shared" si="34"/>
        <v>78.41530054644808</v>
      </c>
      <c r="AL89" s="3">
        <f t="shared" si="35"/>
        <v>1.7339218158890288</v>
      </c>
      <c r="AM89" s="3">
        <f t="shared" si="36"/>
        <v>5.8743169398907105</v>
      </c>
      <c r="AN89" s="3">
        <f t="shared" si="37"/>
        <v>0.86631016042780751</v>
      </c>
      <c r="AO89" s="3">
        <f t="shared" si="38"/>
        <v>1.012557623340546</v>
      </c>
      <c r="AP89" s="3">
        <f t="shared" si="39"/>
        <v>1.3488399771883768</v>
      </c>
      <c r="AQ89" s="3">
        <f t="shared" si="40"/>
        <v>4.2875157629255991</v>
      </c>
      <c r="AR89" s="9"/>
      <c r="AS89" s="3">
        <v>18.558364189432147</v>
      </c>
      <c r="AT89" s="3">
        <v>14.254189464545453</v>
      </c>
      <c r="AU89" s="3">
        <v>67.187446346022398</v>
      </c>
      <c r="AV89" s="11"/>
      <c r="AW89" s="3">
        <v>10.596145190101556</v>
      </c>
      <c r="AX89" s="3">
        <v>51.042287531247283</v>
      </c>
      <c r="AY89" s="3">
        <v>38.361567278651158</v>
      </c>
    </row>
    <row r="90" spans="1:51" x14ac:dyDescent="0.25">
      <c r="A90" s="61" t="s">
        <v>233</v>
      </c>
      <c r="B90" s="60" t="s">
        <v>432</v>
      </c>
      <c r="C90" s="60"/>
      <c r="D90" s="60" t="s">
        <v>175</v>
      </c>
      <c r="E90" s="3">
        <v>76.05</v>
      </c>
      <c r="F90" s="3">
        <v>0.34667194928684625</v>
      </c>
      <c r="G90" s="3">
        <v>11.26188589540412</v>
      </c>
      <c r="H90" s="3">
        <v>1.5649762282091919</v>
      </c>
      <c r="I90" s="3"/>
      <c r="J90" s="3">
        <v>0.32686212361331224</v>
      </c>
      <c r="K90" s="3">
        <v>1.5649762282091919</v>
      </c>
      <c r="L90" s="3">
        <v>4.2987321711568942</v>
      </c>
      <c r="M90" s="3">
        <v>1.5649762282091919</v>
      </c>
      <c r="N90" s="3"/>
      <c r="O90" s="3"/>
      <c r="P90" s="3">
        <v>0.24762282091917592</v>
      </c>
      <c r="Q90" s="3"/>
      <c r="R90" s="9"/>
      <c r="S90" s="88">
        <v>2.5833714745725072</v>
      </c>
      <c r="T90" s="10"/>
      <c r="U90" s="47">
        <f t="shared" si="21"/>
        <v>97.226703645007916</v>
      </c>
      <c r="V90" s="47">
        <f t="shared" si="22"/>
        <v>99.810075119580418</v>
      </c>
      <c r="W90" s="56"/>
      <c r="X90" s="56"/>
      <c r="Y90" s="57">
        <f t="shared" si="23"/>
        <v>78.418973817608986</v>
      </c>
      <c r="Z90" s="57">
        <f t="shared" si="24"/>
        <v>0.3574708548905281</v>
      </c>
      <c r="AA90" s="57">
        <f t="shared" si="25"/>
        <v>11.612696057443729</v>
      </c>
      <c r="AB90" s="57">
        <f t="shared" si="26"/>
        <v>1.6137255735058129</v>
      </c>
      <c r="AC90" s="57">
        <f t="shared" si="27"/>
        <v>0</v>
      </c>
      <c r="AD90" s="57">
        <f t="shared" si="28"/>
        <v>0.33704394889678368</v>
      </c>
      <c r="AE90" s="57">
        <f t="shared" si="29"/>
        <v>1.6137255735058129</v>
      </c>
      <c r="AF90" s="57">
        <f t="shared" si="30"/>
        <v>4.4326386006425498</v>
      </c>
      <c r="AG90" s="57">
        <f t="shared" si="31"/>
        <v>1.6137255735058129</v>
      </c>
      <c r="AH90" s="57">
        <f t="shared" si="32"/>
        <v>0</v>
      </c>
      <c r="AI90" s="57">
        <f t="shared" si="33"/>
        <v>100.00000000000001</v>
      </c>
      <c r="AJ90" s="9"/>
      <c r="AK90" s="3">
        <f t="shared" si="34"/>
        <v>78.418973817608986</v>
      </c>
      <c r="AL90" s="3">
        <f t="shared" si="35"/>
        <v>1.6137255735058129</v>
      </c>
      <c r="AM90" s="3">
        <f t="shared" si="36"/>
        <v>6.0463641741483629</v>
      </c>
      <c r="AN90" s="3">
        <f t="shared" si="37"/>
        <v>0.82722513089005245</v>
      </c>
      <c r="AO90" s="3">
        <f t="shared" si="38"/>
        <v>0.97004271918275531</v>
      </c>
      <c r="AP90" s="3">
        <f t="shared" si="39"/>
        <v>1.2849623246695032</v>
      </c>
      <c r="AQ90" s="3">
        <f t="shared" si="40"/>
        <v>4.4326386006425498</v>
      </c>
      <c r="AR90" s="9"/>
      <c r="AS90" s="3">
        <v>16.655999397613041</v>
      </c>
      <c r="AT90" s="3">
        <v>13.979142351568086</v>
      </c>
      <c r="AU90" s="3">
        <v>69.364858250818855</v>
      </c>
      <c r="AV90" s="11"/>
      <c r="AW90" s="3">
        <v>9.8077648215483997</v>
      </c>
      <c r="AX90" s="3">
        <v>49.347239908965214</v>
      </c>
      <c r="AY90" s="3">
        <v>40.844995269486375</v>
      </c>
    </row>
    <row r="91" spans="1:51" x14ac:dyDescent="0.25">
      <c r="A91" s="63" t="s">
        <v>234</v>
      </c>
      <c r="B91" s="60" t="s">
        <v>432</v>
      </c>
      <c r="C91" s="60"/>
      <c r="D91" s="60" t="s">
        <v>175</v>
      </c>
      <c r="E91" s="3">
        <v>76.183647552994032</v>
      </c>
      <c r="F91" s="3">
        <v>0.29891569795838624</v>
      </c>
      <c r="G91" s="3">
        <v>11.069844681058903</v>
      </c>
      <c r="H91" s="3">
        <v>1.5244700595877698</v>
      </c>
      <c r="I91" s="3"/>
      <c r="J91" s="3">
        <v>0.22916870176809612</v>
      </c>
      <c r="K91" s="3">
        <v>1.3949399238058025</v>
      </c>
      <c r="L91" s="3">
        <v>4.0253980658396014</v>
      </c>
      <c r="M91" s="3">
        <v>1.6241086255738986</v>
      </c>
      <c r="N91" s="3"/>
      <c r="O91" s="3"/>
      <c r="P91" s="3">
        <v>0.25906027156393474</v>
      </c>
      <c r="Q91" s="3"/>
      <c r="R91" s="9"/>
      <c r="S91" s="88">
        <v>3.0733121789224036</v>
      </c>
      <c r="T91" s="10"/>
      <c r="U91" s="47">
        <f t="shared" si="21"/>
        <v>96.609553580150447</v>
      </c>
      <c r="V91" s="47">
        <f t="shared" si="22"/>
        <v>99.682865759072854</v>
      </c>
      <c r="W91" s="56"/>
      <c r="X91" s="56"/>
      <c r="Y91" s="57">
        <f t="shared" si="23"/>
        <v>79.069286452947253</v>
      </c>
      <c r="Z91" s="57">
        <f t="shared" si="24"/>
        <v>0.31023784901758011</v>
      </c>
      <c r="AA91" s="57">
        <f t="shared" si="25"/>
        <v>11.489141675284383</v>
      </c>
      <c r="AB91" s="57">
        <f t="shared" si="26"/>
        <v>1.5822130299896584</v>
      </c>
      <c r="AC91" s="57">
        <f t="shared" si="27"/>
        <v>0</v>
      </c>
      <c r="AD91" s="57">
        <f t="shared" si="28"/>
        <v>0.23784901758014473</v>
      </c>
      <c r="AE91" s="57">
        <f t="shared" si="29"/>
        <v>1.4477766287487071</v>
      </c>
      <c r="AF91" s="57">
        <f t="shared" si="30"/>
        <v>4.177869700103412</v>
      </c>
      <c r="AG91" s="57">
        <f t="shared" si="31"/>
        <v>1.6856256463288519</v>
      </c>
      <c r="AH91" s="57">
        <f t="shared" si="32"/>
        <v>0</v>
      </c>
      <c r="AI91" s="57">
        <f t="shared" si="33"/>
        <v>100.00000000000001</v>
      </c>
      <c r="AJ91" s="9"/>
      <c r="AK91" s="3">
        <f t="shared" si="34"/>
        <v>79.069286452947253</v>
      </c>
      <c r="AL91" s="3">
        <f t="shared" si="35"/>
        <v>1.6856256463288519</v>
      </c>
      <c r="AM91" s="3">
        <f t="shared" si="36"/>
        <v>5.8634953464322637</v>
      </c>
      <c r="AN91" s="3">
        <f t="shared" si="37"/>
        <v>0.86931818181818188</v>
      </c>
      <c r="AO91" s="3">
        <f t="shared" si="38"/>
        <v>1.0141898305590593</v>
      </c>
      <c r="AP91" s="3">
        <f t="shared" si="39"/>
        <v>1.3211731603401302</v>
      </c>
      <c r="AQ91" s="3">
        <f t="shared" si="40"/>
        <v>4.4157187176835571</v>
      </c>
      <c r="AR91" s="9"/>
      <c r="AS91" s="3">
        <v>18.252749832932977</v>
      </c>
      <c r="AT91" s="3">
        <v>13.157657088157205</v>
      </c>
      <c r="AU91" s="3">
        <v>68.589593078909814</v>
      </c>
      <c r="AV91" s="11"/>
      <c r="AW91" s="3">
        <v>10.154801862165849</v>
      </c>
      <c r="AX91" s="3">
        <v>51.685812078304153</v>
      </c>
      <c r="AY91" s="3">
        <v>38.15938605953</v>
      </c>
    </row>
    <row r="92" spans="1:51" x14ac:dyDescent="0.25">
      <c r="A92" s="61" t="s">
        <v>235</v>
      </c>
      <c r="B92" s="60" t="s">
        <v>432</v>
      </c>
      <c r="C92" s="60"/>
      <c r="D92" s="60" t="s">
        <v>175</v>
      </c>
      <c r="E92" s="3">
        <v>75.688282250911612</v>
      </c>
      <c r="F92" s="3">
        <v>0.25130580467133146</v>
      </c>
      <c r="G92" s="3">
        <v>10.997142012417465</v>
      </c>
      <c r="H92" s="3">
        <v>1.558095988962255</v>
      </c>
      <c r="I92" s="3"/>
      <c r="J92" s="3">
        <v>0.21612299201734508</v>
      </c>
      <c r="K92" s="3">
        <v>1.4374692027200158</v>
      </c>
      <c r="L92" s="3">
        <v>3.6891692125751456</v>
      </c>
      <c r="M92" s="3">
        <v>1.6586183108307877</v>
      </c>
      <c r="N92" s="3"/>
      <c r="O92" s="3"/>
      <c r="P92" s="3">
        <v>0.23120134029762493</v>
      </c>
      <c r="Q92" s="3"/>
      <c r="R92" s="9"/>
      <c r="S92" s="88">
        <v>4.125609525184009</v>
      </c>
      <c r="T92" s="10"/>
      <c r="U92" s="47">
        <f t="shared" si="21"/>
        <v>95.727407115403594</v>
      </c>
      <c r="V92" s="47">
        <f t="shared" si="22"/>
        <v>99.853016640587597</v>
      </c>
      <c r="W92" s="56"/>
      <c r="X92" s="56"/>
      <c r="Y92" s="57">
        <f t="shared" si="23"/>
        <v>79.257894736842104</v>
      </c>
      <c r="Z92" s="57">
        <f t="shared" si="24"/>
        <v>0.26315789473684209</v>
      </c>
      <c r="AA92" s="57">
        <f t="shared" si="25"/>
        <v>11.51578947368421</v>
      </c>
      <c r="AB92" s="57">
        <f t="shared" si="26"/>
        <v>1.631578947368421</v>
      </c>
      <c r="AC92" s="57">
        <f t="shared" si="27"/>
        <v>0</v>
      </c>
      <c r="AD92" s="57">
        <f t="shared" si="28"/>
        <v>0.22631578947368422</v>
      </c>
      <c r="AE92" s="57">
        <f t="shared" si="29"/>
        <v>1.5052631578947364</v>
      </c>
      <c r="AF92" s="57">
        <f t="shared" si="30"/>
        <v>3.8631578947368417</v>
      </c>
      <c r="AG92" s="57">
        <f t="shared" si="31"/>
        <v>1.736842105263158</v>
      </c>
      <c r="AH92" s="57">
        <f t="shared" si="32"/>
        <v>0</v>
      </c>
      <c r="AI92" s="57">
        <f t="shared" si="33"/>
        <v>100</v>
      </c>
      <c r="AJ92" s="9"/>
      <c r="AK92" s="3">
        <f t="shared" si="34"/>
        <v>79.257894736842104</v>
      </c>
      <c r="AL92" s="3">
        <f t="shared" si="35"/>
        <v>1.736842105263158</v>
      </c>
      <c r="AM92" s="3">
        <f t="shared" si="36"/>
        <v>5.6</v>
      </c>
      <c r="AN92" s="3">
        <f t="shared" si="37"/>
        <v>0.87818696883852687</v>
      </c>
      <c r="AO92" s="3">
        <f t="shared" si="38"/>
        <v>1.0496845599795426</v>
      </c>
      <c r="AP92" s="3">
        <f t="shared" si="39"/>
        <v>1.3985707590092771</v>
      </c>
      <c r="AQ92" s="3">
        <f t="shared" si="40"/>
        <v>4.094736842105263</v>
      </c>
      <c r="AR92" s="9"/>
      <c r="AS92" s="3">
        <v>19.609306273896365</v>
      </c>
      <c r="AT92" s="3">
        <v>14.263435873036515</v>
      </c>
      <c r="AU92" s="3">
        <v>66.127257853067121</v>
      </c>
      <c r="AV92" s="11"/>
      <c r="AW92" s="3">
        <v>10.530117349379085</v>
      </c>
      <c r="AX92" s="3">
        <v>53.959815366272963</v>
      </c>
      <c r="AY92" s="3">
        <v>35.510067284347954</v>
      </c>
    </row>
    <row r="93" spans="1:51" x14ac:dyDescent="0.25">
      <c r="A93" s="63" t="s">
        <v>236</v>
      </c>
      <c r="B93" s="60" t="s">
        <v>432</v>
      </c>
      <c r="C93" s="60"/>
      <c r="D93" s="60" t="s">
        <v>175</v>
      </c>
      <c r="E93" s="3">
        <v>75.401077375122441</v>
      </c>
      <c r="F93" s="3">
        <v>0.30969637610186096</v>
      </c>
      <c r="G93" s="3">
        <v>11.019196865817825</v>
      </c>
      <c r="H93" s="3">
        <v>1.458570029382958</v>
      </c>
      <c r="I93" s="3">
        <v>4.4955925563173363E-2</v>
      </c>
      <c r="J93" s="3">
        <v>0.21478942213516164</v>
      </c>
      <c r="K93" s="3">
        <v>1.4485798237022527</v>
      </c>
      <c r="L93" s="3">
        <v>4.2558276199804119</v>
      </c>
      <c r="M93" s="3">
        <v>1.658374142997062</v>
      </c>
      <c r="N93" s="3"/>
      <c r="O93" s="3"/>
      <c r="P93" s="3">
        <v>0.2697355533790402</v>
      </c>
      <c r="Q93" s="3"/>
      <c r="R93" s="9"/>
      <c r="S93" s="88">
        <v>3.3422485468610348</v>
      </c>
      <c r="T93" s="10"/>
      <c r="U93" s="47">
        <f t="shared" si="21"/>
        <v>96.080803134182148</v>
      </c>
      <c r="V93" s="47">
        <f t="shared" si="22"/>
        <v>99.423051681043177</v>
      </c>
      <c r="W93" s="56"/>
      <c r="X93" s="56"/>
      <c r="Y93" s="57">
        <f t="shared" si="23"/>
        <v>78.697669568844191</v>
      </c>
      <c r="Z93" s="57">
        <f t="shared" si="24"/>
        <v>0.32323653615557069</v>
      </c>
      <c r="AA93" s="57">
        <f t="shared" si="25"/>
        <v>11.50096449611595</v>
      </c>
      <c r="AB93" s="57">
        <f t="shared" si="26"/>
        <v>1.5223398154423651</v>
      </c>
      <c r="AC93" s="57">
        <f t="shared" si="27"/>
        <v>4.692143266774413E-2</v>
      </c>
      <c r="AD93" s="57">
        <f t="shared" si="28"/>
        <v>0.22418017830144418</v>
      </c>
      <c r="AE93" s="57">
        <f t="shared" si="29"/>
        <v>1.5119128304050886</v>
      </c>
      <c r="AF93" s="57">
        <f t="shared" si="30"/>
        <v>4.4418956258797779</v>
      </c>
      <c r="AG93" s="57">
        <f t="shared" si="31"/>
        <v>1.7308795161878949</v>
      </c>
      <c r="AH93" s="57">
        <f t="shared" si="32"/>
        <v>0</v>
      </c>
      <c r="AI93" s="57">
        <f t="shared" si="33"/>
        <v>100.00000000000004</v>
      </c>
      <c r="AJ93" s="9"/>
      <c r="AK93" s="3">
        <f t="shared" si="34"/>
        <v>78.697669568844191</v>
      </c>
      <c r="AL93" s="3">
        <f t="shared" si="35"/>
        <v>1.7308795161878949</v>
      </c>
      <c r="AM93" s="3">
        <f t="shared" si="36"/>
        <v>6.1727751420676729</v>
      </c>
      <c r="AN93" s="3">
        <f t="shared" si="37"/>
        <v>0.87164179104477613</v>
      </c>
      <c r="AO93" s="3">
        <f t="shared" si="38"/>
        <v>0.96417889268654444</v>
      </c>
      <c r="AP93" s="3">
        <f t="shared" si="39"/>
        <v>1.2529084714315721</v>
      </c>
      <c r="AQ93" s="3">
        <f t="shared" si="40"/>
        <v>4.6608623116625845</v>
      </c>
      <c r="AR93" s="9"/>
      <c r="AS93" s="3">
        <v>17.781255071195734</v>
      </c>
      <c r="AT93" s="3">
        <v>13.035633961940501</v>
      </c>
      <c r="AU93" s="3">
        <v>69.183110966863765</v>
      </c>
      <c r="AV93" s="11"/>
      <c r="AW93" s="3">
        <v>10.415111172268151</v>
      </c>
      <c r="AX93" s="3">
        <v>49.06188923753502</v>
      </c>
      <c r="AY93" s="3">
        <v>40.522999590196832</v>
      </c>
    </row>
    <row r="94" spans="1:51" x14ac:dyDescent="0.25">
      <c r="A94" s="63" t="s">
        <v>237</v>
      </c>
      <c r="B94" s="60" t="s">
        <v>432</v>
      </c>
      <c r="C94" s="60"/>
      <c r="D94" s="60" t="s">
        <v>175</v>
      </c>
      <c r="E94" s="3">
        <v>75.588487386773153</v>
      </c>
      <c r="F94" s="3">
        <v>0.30797701373332032</v>
      </c>
      <c r="G94" s="3">
        <v>11.305736826726406</v>
      </c>
      <c r="H94" s="3">
        <v>1.4355702736924125</v>
      </c>
      <c r="I94" s="3">
        <v>4.9673711892471023E-2</v>
      </c>
      <c r="J94" s="3">
        <v>0.26327067303009644</v>
      </c>
      <c r="K94" s="3">
        <v>1.4653745008278951</v>
      </c>
      <c r="L94" s="3">
        <v>3.9093211259374696</v>
      </c>
      <c r="M94" s="3">
        <v>1.6094282653160612</v>
      </c>
      <c r="N94" s="3"/>
      <c r="O94" s="3"/>
      <c r="P94" s="3">
        <v>0.24836855946235512</v>
      </c>
      <c r="Q94" s="3"/>
      <c r="R94" s="9"/>
      <c r="S94" s="88">
        <v>4.2862999532783057</v>
      </c>
      <c r="T94" s="10"/>
      <c r="U94" s="47">
        <f t="shared" si="21"/>
        <v>96.183208337391605</v>
      </c>
      <c r="V94" s="47">
        <f t="shared" si="22"/>
        <v>100.46950829066991</v>
      </c>
      <c r="W94" s="56"/>
      <c r="X94" s="56"/>
      <c r="Y94" s="57">
        <f t="shared" si="23"/>
        <v>78.791487599026567</v>
      </c>
      <c r="Z94" s="57">
        <f t="shared" si="24"/>
        <v>0.32102728731942221</v>
      </c>
      <c r="AA94" s="57">
        <f t="shared" si="25"/>
        <v>11.784808160306532</v>
      </c>
      <c r="AB94" s="57">
        <f t="shared" si="26"/>
        <v>1.4964013876663389</v>
      </c>
      <c r="AC94" s="57">
        <f t="shared" si="27"/>
        <v>5.1778594728939066E-2</v>
      </c>
      <c r="AD94" s="57">
        <f t="shared" si="28"/>
        <v>0.27442655206337707</v>
      </c>
      <c r="AE94" s="57">
        <f t="shared" si="29"/>
        <v>1.5274685445037024</v>
      </c>
      <c r="AF94" s="57">
        <f t="shared" si="30"/>
        <v>4.0749754051675051</v>
      </c>
      <c r="AG94" s="57">
        <f t="shared" si="31"/>
        <v>1.6776264692176259</v>
      </c>
      <c r="AH94" s="57">
        <f t="shared" si="32"/>
        <v>0</v>
      </c>
      <c r="AI94" s="57">
        <f t="shared" si="33"/>
        <v>100.00000000000003</v>
      </c>
      <c r="AJ94" s="9"/>
      <c r="AK94" s="3">
        <f t="shared" si="34"/>
        <v>78.791487599026567</v>
      </c>
      <c r="AL94" s="3">
        <f t="shared" si="35"/>
        <v>1.6776264692176259</v>
      </c>
      <c r="AM94" s="3">
        <f t="shared" si="36"/>
        <v>5.7526018743851308</v>
      </c>
      <c r="AN94" s="3">
        <f t="shared" si="37"/>
        <v>0.8450292397660818</v>
      </c>
      <c r="AO94" s="3">
        <f t="shared" si="38"/>
        <v>1.0433293733533622</v>
      </c>
      <c r="AP94" s="3">
        <f t="shared" si="39"/>
        <v>1.3834744170854678</v>
      </c>
      <c r="AQ94" s="3">
        <f t="shared" si="40"/>
        <v>4.2251333298814284</v>
      </c>
      <c r="AR94" s="9"/>
      <c r="AS94" s="3">
        <v>18.359199428918913</v>
      </c>
      <c r="AT94" s="3">
        <v>14.029447755839984</v>
      </c>
      <c r="AU94" s="3">
        <v>67.611352815241105</v>
      </c>
      <c r="AV94" s="11"/>
      <c r="AW94" s="3">
        <v>10.187977769210493</v>
      </c>
      <c r="AX94" s="3">
        <v>52.292795856304544</v>
      </c>
      <c r="AY94" s="3">
        <v>37.519226374484958</v>
      </c>
    </row>
    <row r="95" spans="1:51" x14ac:dyDescent="0.25">
      <c r="A95" s="63" t="s">
        <v>238</v>
      </c>
      <c r="B95" s="60" t="s">
        <v>432</v>
      </c>
      <c r="C95" s="60"/>
      <c r="D95" s="60" t="s">
        <v>175</v>
      </c>
      <c r="E95" s="3">
        <v>75.598939929328623</v>
      </c>
      <c r="F95" s="3">
        <v>0.2553003533568905</v>
      </c>
      <c r="G95" s="3">
        <v>10.91283863368669</v>
      </c>
      <c r="H95" s="3">
        <v>1.556831566548881</v>
      </c>
      <c r="I95" s="3">
        <v>5.0058892815076562E-2</v>
      </c>
      <c r="J95" s="3">
        <v>0.27532391048292104</v>
      </c>
      <c r="K95" s="3">
        <v>1.441696113074205</v>
      </c>
      <c r="L95" s="3">
        <v>4.1949352179034163</v>
      </c>
      <c r="M95" s="3">
        <v>1.6369257950530034</v>
      </c>
      <c r="N95" s="3"/>
      <c r="O95" s="3"/>
      <c r="P95" s="3">
        <v>0.24028268551236751</v>
      </c>
      <c r="Q95" s="3"/>
      <c r="R95" s="9"/>
      <c r="S95" s="88">
        <v>3.3674359442089452</v>
      </c>
      <c r="T95" s="10"/>
      <c r="U95" s="47">
        <f t="shared" si="21"/>
        <v>96.163133097762071</v>
      </c>
      <c r="V95" s="47">
        <f t="shared" si="22"/>
        <v>99.53056904197102</v>
      </c>
      <c r="W95" s="56"/>
      <c r="X95" s="56"/>
      <c r="Y95" s="57">
        <f t="shared" si="23"/>
        <v>78.812232543575831</v>
      </c>
      <c r="Z95" s="57">
        <f t="shared" si="24"/>
        <v>0.26615175868907215</v>
      </c>
      <c r="AA95" s="57">
        <f t="shared" si="25"/>
        <v>11.376683018474063</v>
      </c>
      <c r="AB95" s="57">
        <f t="shared" si="26"/>
        <v>1.6230038618098321</v>
      </c>
      <c r="AC95" s="57">
        <f t="shared" si="27"/>
        <v>5.2186619350798456E-2</v>
      </c>
      <c r="AD95" s="57">
        <f t="shared" si="28"/>
        <v>0.28702640642939148</v>
      </c>
      <c r="AE95" s="57">
        <f t="shared" si="29"/>
        <v>1.5029746373029955</v>
      </c>
      <c r="AF95" s="57">
        <f t="shared" si="30"/>
        <v>4.373238701596911</v>
      </c>
      <c r="AG95" s="57">
        <f t="shared" si="31"/>
        <v>1.7065024527711092</v>
      </c>
      <c r="AH95" s="57">
        <f t="shared" si="32"/>
        <v>0</v>
      </c>
      <c r="AI95" s="57">
        <f t="shared" si="33"/>
        <v>100</v>
      </c>
      <c r="AJ95" s="9"/>
      <c r="AK95" s="3">
        <f t="shared" si="34"/>
        <v>78.812232543575831</v>
      </c>
      <c r="AL95" s="3">
        <f t="shared" si="35"/>
        <v>1.7065024527711092</v>
      </c>
      <c r="AM95" s="3">
        <f t="shared" si="36"/>
        <v>6.07974115436802</v>
      </c>
      <c r="AN95" s="3">
        <f t="shared" si="37"/>
        <v>0.84972677595628421</v>
      </c>
      <c r="AO95" s="3">
        <f t="shared" si="38"/>
        <v>0.96636256137185617</v>
      </c>
      <c r="AP95" s="3">
        <f t="shared" si="39"/>
        <v>1.2584683907306473</v>
      </c>
      <c r="AQ95" s="3">
        <f t="shared" si="40"/>
        <v>4.5767665170650247</v>
      </c>
      <c r="AR95" s="9"/>
      <c r="AS95" s="3">
        <v>17.779175321274927</v>
      </c>
      <c r="AT95" s="3">
        <v>13.142142701440445</v>
      </c>
      <c r="AU95" s="3">
        <v>69.078681977284631</v>
      </c>
      <c r="AV95" s="11"/>
      <c r="AW95" s="3">
        <v>10.299462826384602</v>
      </c>
      <c r="AX95" s="3">
        <v>49.683308912790316</v>
      </c>
      <c r="AY95" s="3">
        <v>40.017228260825092</v>
      </c>
    </row>
    <row r="96" spans="1:51" x14ac:dyDescent="0.25">
      <c r="A96" s="63" t="s">
        <v>239</v>
      </c>
      <c r="B96" s="60" t="s">
        <v>432</v>
      </c>
      <c r="C96" s="60"/>
      <c r="D96" s="60" t="s">
        <v>175</v>
      </c>
      <c r="E96" s="3">
        <v>74.427561837455841</v>
      </c>
      <c r="F96" s="3">
        <v>0.28032979976442879</v>
      </c>
      <c r="G96" s="3">
        <v>10.872791519434628</v>
      </c>
      <c r="H96" s="3">
        <v>1.4817432273262663</v>
      </c>
      <c r="I96" s="3"/>
      <c r="J96" s="3">
        <v>0.20023557126030625</v>
      </c>
      <c r="K96" s="3">
        <v>1.4316843345111896</v>
      </c>
      <c r="L96" s="3">
        <v>4.1148409893992932</v>
      </c>
      <c r="M96" s="3">
        <v>1.6419316843345111</v>
      </c>
      <c r="N96" s="3"/>
      <c r="O96" s="3"/>
      <c r="P96" s="3">
        <v>0.25029446407538281</v>
      </c>
      <c r="Q96" s="3"/>
      <c r="R96" s="9"/>
      <c r="S96" s="88">
        <v>4.9332874256782189</v>
      </c>
      <c r="T96" s="10"/>
      <c r="U96" s="47">
        <f t="shared" si="21"/>
        <v>94.701413427561846</v>
      </c>
      <c r="V96" s="47">
        <f t="shared" si="22"/>
        <v>99.634700853240062</v>
      </c>
      <c r="W96" s="56"/>
      <c r="X96" s="56"/>
      <c r="Y96" s="57">
        <f t="shared" si="23"/>
        <v>78.800084799660809</v>
      </c>
      <c r="Z96" s="57">
        <f t="shared" si="24"/>
        <v>0.29679881280474879</v>
      </c>
      <c r="AA96" s="57">
        <f t="shared" si="25"/>
        <v>11.511553953784182</v>
      </c>
      <c r="AB96" s="57">
        <f t="shared" si="26"/>
        <v>1.5687937248251005</v>
      </c>
      <c r="AC96" s="57">
        <f t="shared" si="27"/>
        <v>0</v>
      </c>
      <c r="AD96" s="57">
        <f t="shared" si="28"/>
        <v>0.21199915200339198</v>
      </c>
      <c r="AE96" s="57">
        <f t="shared" si="29"/>
        <v>1.5157939368242526</v>
      </c>
      <c r="AF96" s="57">
        <f t="shared" si="30"/>
        <v>4.356582573669705</v>
      </c>
      <c r="AG96" s="57">
        <f t="shared" si="31"/>
        <v>1.7383930464278141</v>
      </c>
      <c r="AH96" s="57">
        <f t="shared" si="32"/>
        <v>0</v>
      </c>
      <c r="AI96" s="57">
        <f t="shared" si="33"/>
        <v>100.00000000000001</v>
      </c>
      <c r="AJ96" s="9"/>
      <c r="AK96" s="3">
        <f t="shared" si="34"/>
        <v>78.800084799660809</v>
      </c>
      <c r="AL96" s="3">
        <f t="shared" si="35"/>
        <v>1.7383930464278141</v>
      </c>
      <c r="AM96" s="3">
        <f t="shared" si="36"/>
        <v>6.0949756200975189</v>
      </c>
      <c r="AN96" s="3">
        <f t="shared" si="37"/>
        <v>0.88095238095238093</v>
      </c>
      <c r="AO96" s="3">
        <f t="shared" si="38"/>
        <v>0.97529795827431254</v>
      </c>
      <c r="AP96" s="3">
        <f t="shared" si="39"/>
        <v>1.2723851610478378</v>
      </c>
      <c r="AQ96" s="3">
        <f t="shared" si="40"/>
        <v>4.5791816832732666</v>
      </c>
      <c r="AR96" s="9"/>
      <c r="AS96" s="3">
        <v>18.078659797676796</v>
      </c>
      <c r="AT96" s="3">
        <v>13.23025615202371</v>
      </c>
      <c r="AU96" s="3">
        <v>68.691084050299494</v>
      </c>
      <c r="AV96" s="11"/>
      <c r="AW96" s="3">
        <v>10.467975626623508</v>
      </c>
      <c r="AX96" s="3">
        <v>49.758246800700206</v>
      </c>
      <c r="AY96" s="3">
        <v>39.773777572676295</v>
      </c>
    </row>
    <row r="97" spans="1:51" x14ac:dyDescent="0.25">
      <c r="A97" s="63" t="s">
        <v>240</v>
      </c>
      <c r="B97" s="60" t="s">
        <v>432</v>
      </c>
      <c r="C97" s="60"/>
      <c r="D97" s="60" t="s">
        <v>175</v>
      </c>
      <c r="E97" s="3">
        <v>76.107615407233169</v>
      </c>
      <c r="F97" s="3">
        <v>0.30491032049397238</v>
      </c>
      <c r="G97" s="3">
        <v>10.916789179653044</v>
      </c>
      <c r="H97" s="3">
        <v>1.4545721846515729</v>
      </c>
      <c r="I97" s="3"/>
      <c r="J97" s="3">
        <v>0.21493678329902971</v>
      </c>
      <c r="K97" s="3">
        <v>1.4345780652749192</v>
      </c>
      <c r="L97" s="3">
        <v>3.2840341076154074</v>
      </c>
      <c r="M97" s="3">
        <v>1.6245221993531316</v>
      </c>
      <c r="N97" s="3"/>
      <c r="O97" s="3"/>
      <c r="P97" s="3">
        <v>0.2449279623640106</v>
      </c>
      <c r="Q97" s="3"/>
      <c r="R97" s="9"/>
      <c r="S97" s="88">
        <v>4.1099395466413524</v>
      </c>
      <c r="T97" s="10"/>
      <c r="U97" s="47">
        <f t="shared" si="21"/>
        <v>95.586886209938271</v>
      </c>
      <c r="V97" s="47">
        <f t="shared" si="22"/>
        <v>99.696825756579628</v>
      </c>
      <c r="W97" s="56"/>
      <c r="X97" s="56"/>
      <c r="Y97" s="57">
        <f t="shared" si="23"/>
        <v>79.825941071615802</v>
      </c>
      <c r="Z97" s="57">
        <f t="shared" si="24"/>
        <v>0.31980706721191149</v>
      </c>
      <c r="AA97" s="57">
        <f t="shared" si="25"/>
        <v>11.450141553947782</v>
      </c>
      <c r="AB97" s="57">
        <f t="shared" si="26"/>
        <v>1.5256369927650202</v>
      </c>
      <c r="AC97" s="57">
        <f t="shared" si="27"/>
        <v>0</v>
      </c>
      <c r="AD97" s="57">
        <f t="shared" si="28"/>
        <v>0.22543776869036383</v>
      </c>
      <c r="AE97" s="57">
        <f t="shared" si="29"/>
        <v>1.5046660375380099</v>
      </c>
      <c r="AF97" s="57">
        <f t="shared" si="30"/>
        <v>3.4444793960364892</v>
      </c>
      <c r="AG97" s="57">
        <f t="shared" si="31"/>
        <v>1.7038901121946104</v>
      </c>
      <c r="AH97" s="57">
        <f t="shared" si="32"/>
        <v>0</v>
      </c>
      <c r="AI97" s="57">
        <f t="shared" si="33"/>
        <v>100</v>
      </c>
      <c r="AJ97" s="9"/>
      <c r="AK97" s="3">
        <f t="shared" si="34"/>
        <v>79.825941071615802</v>
      </c>
      <c r="AL97" s="3">
        <f t="shared" si="35"/>
        <v>1.7038901121946104</v>
      </c>
      <c r="AM97" s="3">
        <f t="shared" si="36"/>
        <v>5.1483695082310996</v>
      </c>
      <c r="AN97" s="3">
        <f t="shared" si="37"/>
        <v>0.87125748502994005</v>
      </c>
      <c r="AO97" s="3">
        <f t="shared" si="38"/>
        <v>1.1175964304243067</v>
      </c>
      <c r="AP97" s="3">
        <f t="shared" si="39"/>
        <v>1.524719925671842</v>
      </c>
      <c r="AQ97" s="3">
        <f t="shared" si="40"/>
        <v>3.6437034706930898</v>
      </c>
      <c r="AR97" s="9"/>
      <c r="AS97" s="3">
        <v>20.80703411992183</v>
      </c>
      <c r="AT97" s="3">
        <v>15.421213365034379</v>
      </c>
      <c r="AU97" s="3">
        <v>63.771752515043808</v>
      </c>
      <c r="AV97" s="11"/>
      <c r="AW97" s="3">
        <v>10.348889505413922</v>
      </c>
      <c r="AX97" s="3">
        <v>57.932662947422159</v>
      </c>
      <c r="AY97" s="3">
        <v>31.718447547163926</v>
      </c>
    </row>
    <row r="98" spans="1:51" x14ac:dyDescent="0.25">
      <c r="A98" s="63" t="s">
        <v>241</v>
      </c>
      <c r="B98" s="60" t="s">
        <v>432</v>
      </c>
      <c r="C98" s="60"/>
      <c r="D98" s="60" t="s">
        <v>175</v>
      </c>
      <c r="E98" s="3">
        <v>75.7533274179237</v>
      </c>
      <c r="F98" s="3">
        <v>0.30168589174800353</v>
      </c>
      <c r="G98" s="3">
        <v>10.971310263235729</v>
      </c>
      <c r="H98" s="3">
        <v>1.5436261461106182</v>
      </c>
      <c r="I98" s="3"/>
      <c r="J98" s="3">
        <v>0.22626441881100268</v>
      </c>
      <c r="K98" s="3">
        <v>1.4631765749778172</v>
      </c>
      <c r="L98" s="3">
        <v>3.9973380656610473</v>
      </c>
      <c r="M98" s="3">
        <v>1.6341319136350192</v>
      </c>
      <c r="N98" s="3"/>
      <c r="O98" s="3"/>
      <c r="P98" s="3">
        <v>0.21118012422360247</v>
      </c>
      <c r="Q98" s="3"/>
      <c r="R98" s="9"/>
      <c r="S98" s="88">
        <v>3.4948815136622806</v>
      </c>
      <c r="T98" s="10"/>
      <c r="U98" s="47">
        <f t="shared" si="21"/>
        <v>96.10204081632655</v>
      </c>
      <c r="V98" s="47">
        <f t="shared" si="22"/>
        <v>99.596922329988828</v>
      </c>
      <c r="W98" s="56"/>
      <c r="X98" s="56"/>
      <c r="Y98" s="57">
        <f t="shared" si="23"/>
        <v>78.999528079282669</v>
      </c>
      <c r="Z98" s="57">
        <f t="shared" si="24"/>
        <v>0.31461381154632678</v>
      </c>
      <c r="AA98" s="57">
        <f t="shared" si="25"/>
        <v>11.441455613234753</v>
      </c>
      <c r="AB98" s="57">
        <f t="shared" si="26"/>
        <v>1.6097740024120388</v>
      </c>
      <c r="AC98" s="57">
        <f t="shared" si="27"/>
        <v>0</v>
      </c>
      <c r="AD98" s="57">
        <f t="shared" si="28"/>
        <v>0.23596035865974513</v>
      </c>
      <c r="AE98" s="57">
        <f t="shared" si="29"/>
        <v>1.525876985999685</v>
      </c>
      <c r="AF98" s="57">
        <f t="shared" si="30"/>
        <v>4.1686330029888303</v>
      </c>
      <c r="AG98" s="57">
        <f t="shared" si="31"/>
        <v>1.7041581458759367</v>
      </c>
      <c r="AH98" s="57">
        <f t="shared" si="32"/>
        <v>0</v>
      </c>
      <c r="AI98" s="57">
        <f t="shared" si="33"/>
        <v>99.999999999999972</v>
      </c>
      <c r="AJ98" s="9"/>
      <c r="AK98" s="3">
        <f t="shared" si="34"/>
        <v>78.999528079282669</v>
      </c>
      <c r="AL98" s="3">
        <f t="shared" si="35"/>
        <v>1.7041581458759367</v>
      </c>
      <c r="AM98" s="3">
        <f t="shared" si="36"/>
        <v>5.8727911488647671</v>
      </c>
      <c r="AN98" s="3">
        <f t="shared" si="37"/>
        <v>0.87215909090909083</v>
      </c>
      <c r="AO98" s="3">
        <f t="shared" si="38"/>
        <v>0.99705449005274238</v>
      </c>
      <c r="AP98" s="3">
        <f t="shared" si="39"/>
        <v>1.3149536720095361</v>
      </c>
      <c r="AQ98" s="3">
        <f t="shared" si="40"/>
        <v>4.3469141628650823</v>
      </c>
      <c r="AR98" s="9"/>
      <c r="AS98" s="3">
        <v>18.314453518715503</v>
      </c>
      <c r="AT98" s="3">
        <v>13.763009932718244</v>
      </c>
      <c r="AU98" s="3">
        <v>67.922536548566242</v>
      </c>
      <c r="AV98" s="11"/>
      <c r="AW98" s="3">
        <v>10.296597028012521</v>
      </c>
      <c r="AX98" s="3">
        <v>51.51656942839562</v>
      </c>
      <c r="AY98" s="3">
        <v>38.186833543591845</v>
      </c>
    </row>
    <row r="99" spans="1:51" x14ac:dyDescent="0.25">
      <c r="A99" s="63" t="s">
        <v>242</v>
      </c>
      <c r="B99" s="60" t="s">
        <v>432</v>
      </c>
      <c r="C99" s="60"/>
      <c r="D99" s="60" t="s">
        <v>175</v>
      </c>
      <c r="E99" s="3">
        <v>75.359766195811005</v>
      </c>
      <c r="F99" s="3">
        <v>0.3179736970287384</v>
      </c>
      <c r="G99" s="3">
        <v>11.188699464198733</v>
      </c>
      <c r="H99" s="3">
        <v>1.5699951290793959</v>
      </c>
      <c r="I99" s="3"/>
      <c r="J99" s="3">
        <v>0.22854359473940575</v>
      </c>
      <c r="K99" s="3">
        <v>1.5004383828543593</v>
      </c>
      <c r="L99" s="3">
        <v>4.1833414515343392</v>
      </c>
      <c r="M99" s="3">
        <v>1.6792985874330246</v>
      </c>
      <c r="N99" s="3"/>
      <c r="O99" s="3"/>
      <c r="P99" s="3">
        <v>0.28816366293229417</v>
      </c>
      <c r="Q99" s="3"/>
      <c r="R99" s="9"/>
      <c r="S99" s="88">
        <v>3.3956820286163758</v>
      </c>
      <c r="T99" s="10"/>
      <c r="U99" s="47">
        <f t="shared" si="21"/>
        <v>96.316220165611298</v>
      </c>
      <c r="V99" s="47">
        <f t="shared" si="22"/>
        <v>99.711902194227676</v>
      </c>
      <c r="W99" s="56"/>
      <c r="X99" s="56"/>
      <c r="Y99" s="57">
        <f t="shared" si="23"/>
        <v>78.476821192052981</v>
      </c>
      <c r="Z99" s="57">
        <f t="shared" si="24"/>
        <v>0.33112582781456951</v>
      </c>
      <c r="AA99" s="57">
        <f t="shared" si="25"/>
        <v>11.651490066225165</v>
      </c>
      <c r="AB99" s="57">
        <f t="shared" si="26"/>
        <v>1.634933774834437</v>
      </c>
      <c r="AC99" s="57">
        <f t="shared" si="27"/>
        <v>0</v>
      </c>
      <c r="AD99" s="57">
        <f t="shared" si="28"/>
        <v>0.23799668874172186</v>
      </c>
      <c r="AE99" s="57">
        <f t="shared" si="29"/>
        <v>1.5624999999999998</v>
      </c>
      <c r="AF99" s="57">
        <f t="shared" si="30"/>
        <v>4.3563741721854301</v>
      </c>
      <c r="AG99" s="57">
        <f t="shared" si="31"/>
        <v>1.7487582781456952</v>
      </c>
      <c r="AH99" s="57">
        <f t="shared" si="32"/>
        <v>0</v>
      </c>
      <c r="AI99" s="57">
        <f t="shared" si="33"/>
        <v>100</v>
      </c>
      <c r="AJ99" s="9"/>
      <c r="AK99" s="3">
        <f t="shared" si="34"/>
        <v>78.476821192052981</v>
      </c>
      <c r="AL99" s="3">
        <f t="shared" si="35"/>
        <v>1.7487582781456952</v>
      </c>
      <c r="AM99" s="3">
        <f t="shared" si="36"/>
        <v>6.1051324503311255</v>
      </c>
      <c r="AN99" s="3">
        <f t="shared" si="37"/>
        <v>0.8729281767955801</v>
      </c>
      <c r="AO99" s="3">
        <f t="shared" si="38"/>
        <v>0.97920663580023615</v>
      </c>
      <c r="AP99" s="3">
        <f t="shared" si="39"/>
        <v>1.2863060971874838</v>
      </c>
      <c r="AQ99" s="3">
        <f t="shared" si="40"/>
        <v>4.5426324503311255</v>
      </c>
      <c r="AR99" s="9"/>
      <c r="AS99" s="3">
        <v>18.093783206894017</v>
      </c>
      <c r="AT99" s="3">
        <v>13.568425551492693</v>
      </c>
      <c r="AU99" s="3">
        <v>68.337791241613274</v>
      </c>
      <c r="AV99" s="11"/>
      <c r="AW99" s="3">
        <v>10.590196428235204</v>
      </c>
      <c r="AX99" s="3">
        <v>49.412052717500615</v>
      </c>
      <c r="AY99" s="3">
        <v>39.997750854264176</v>
      </c>
    </row>
    <row r="100" spans="1:51" x14ac:dyDescent="0.25">
      <c r="A100" s="63" t="s">
        <v>243</v>
      </c>
      <c r="B100" s="60" t="s">
        <v>432</v>
      </c>
      <c r="C100" s="60"/>
      <c r="D100" s="60" t="s">
        <v>175</v>
      </c>
      <c r="E100" s="3">
        <v>75.451508936419572</v>
      </c>
      <c r="F100" s="3">
        <v>0.3237620861412247</v>
      </c>
      <c r="G100" s="3">
        <v>11.137415763258129</v>
      </c>
      <c r="H100" s="3">
        <v>1.5590389686492823</v>
      </c>
      <c r="I100" s="3"/>
      <c r="J100" s="3">
        <v>0.26399062408438323</v>
      </c>
      <c r="K100" s="3">
        <v>1.4693817755640199</v>
      </c>
      <c r="L100" s="3">
        <v>3.8602402578376793</v>
      </c>
      <c r="M100" s="3">
        <v>1.6437152065631409</v>
      </c>
      <c r="N100" s="3"/>
      <c r="O100" s="3"/>
      <c r="P100" s="3">
        <v>0.2789334895985936</v>
      </c>
      <c r="Q100" s="3"/>
      <c r="R100" s="9"/>
      <c r="S100" s="88">
        <v>3.6370740569443623</v>
      </c>
      <c r="T100" s="10"/>
      <c r="U100" s="47">
        <f t="shared" si="21"/>
        <v>95.98798710811603</v>
      </c>
      <c r="V100" s="47">
        <f t="shared" si="22"/>
        <v>99.625061165060387</v>
      </c>
      <c r="W100" s="56"/>
      <c r="X100" s="56"/>
      <c r="Y100" s="57">
        <f t="shared" si="23"/>
        <v>78.834244080145723</v>
      </c>
      <c r="Z100" s="57">
        <f t="shared" si="24"/>
        <v>0.3382773874577153</v>
      </c>
      <c r="AA100" s="57">
        <f t="shared" si="25"/>
        <v>11.636742128545407</v>
      </c>
      <c r="AB100" s="57">
        <f t="shared" si="26"/>
        <v>1.6289357272963831</v>
      </c>
      <c r="AC100" s="57">
        <f t="shared" si="27"/>
        <v>0</v>
      </c>
      <c r="AD100" s="57">
        <f t="shared" si="28"/>
        <v>0.27582617746552174</v>
      </c>
      <c r="AE100" s="57">
        <f t="shared" si="29"/>
        <v>1.5352589123080926</v>
      </c>
      <c r="AF100" s="57">
        <f t="shared" si="30"/>
        <v>4.033307311995836</v>
      </c>
      <c r="AG100" s="57">
        <f t="shared" si="31"/>
        <v>1.7174082747853241</v>
      </c>
      <c r="AH100" s="57">
        <f t="shared" si="32"/>
        <v>0</v>
      </c>
      <c r="AI100" s="57">
        <f t="shared" si="33"/>
        <v>100</v>
      </c>
      <c r="AJ100" s="9"/>
      <c r="AK100" s="3">
        <f t="shared" si="34"/>
        <v>78.834244080145723</v>
      </c>
      <c r="AL100" s="3">
        <f t="shared" si="35"/>
        <v>1.7174082747853241</v>
      </c>
      <c r="AM100" s="3">
        <f t="shared" si="36"/>
        <v>5.7507155867811601</v>
      </c>
      <c r="AN100" s="3">
        <f t="shared" si="37"/>
        <v>0.85519125683060104</v>
      </c>
      <c r="AO100" s="3">
        <f t="shared" si="38"/>
        <v>1.0312536172330458</v>
      </c>
      <c r="AP100" s="3">
        <f t="shared" si="39"/>
        <v>1.370190131564301</v>
      </c>
      <c r="AQ100" s="3">
        <f t="shared" si="40"/>
        <v>4.2154566744730673</v>
      </c>
      <c r="AR100" s="9"/>
      <c r="AS100" s="3">
        <v>18.829283203423504</v>
      </c>
      <c r="AT100" s="3">
        <v>14.12705690559886</v>
      </c>
      <c r="AU100" s="3">
        <v>67.043659890977636</v>
      </c>
      <c r="AV100" s="11"/>
      <c r="AW100" s="3">
        <v>10.436970810415064</v>
      </c>
      <c r="AX100" s="3">
        <v>52.401087667652519</v>
      </c>
      <c r="AY100" s="3">
        <v>37.16194152193242</v>
      </c>
    </row>
    <row r="101" spans="1:51" x14ac:dyDescent="0.25">
      <c r="A101" s="65" t="s">
        <v>244</v>
      </c>
      <c r="B101" s="60" t="s">
        <v>432</v>
      </c>
      <c r="C101" s="60"/>
      <c r="D101" s="60" t="s">
        <v>175</v>
      </c>
      <c r="E101" s="3">
        <v>75.592039800995039</v>
      </c>
      <c r="F101" s="3">
        <v>0.31840796019900502</v>
      </c>
      <c r="G101" s="3">
        <v>11.159203980099504</v>
      </c>
      <c r="H101" s="3">
        <v>1.4129353233830848</v>
      </c>
      <c r="I101" s="3"/>
      <c r="J101" s="3">
        <v>0.25870646766169159</v>
      </c>
      <c r="K101" s="3">
        <v>1.3781094527363185</v>
      </c>
      <c r="L101" s="3">
        <v>3.766169154228856</v>
      </c>
      <c r="M101" s="3">
        <v>1.6517412935323386</v>
      </c>
      <c r="N101" s="3"/>
      <c r="O101" s="3"/>
      <c r="P101" s="3">
        <v>0.25870646766169159</v>
      </c>
      <c r="Q101" s="3"/>
      <c r="R101" s="9"/>
      <c r="S101" s="88">
        <v>4.3983258431372549</v>
      </c>
      <c r="T101" s="10"/>
      <c r="U101" s="47">
        <f t="shared" si="21"/>
        <v>95.796019900497555</v>
      </c>
      <c r="V101" s="47">
        <f t="shared" si="22"/>
        <v>100.19434574363481</v>
      </c>
      <c r="W101" s="56"/>
      <c r="X101" s="56"/>
      <c r="Y101" s="57">
        <f t="shared" si="23"/>
        <v>79.123053689527666</v>
      </c>
      <c r="Z101" s="57">
        <f t="shared" si="24"/>
        <v>0.33328125813674941</v>
      </c>
      <c r="AA101" s="57">
        <f t="shared" si="25"/>
        <v>11.680466593761389</v>
      </c>
      <c r="AB101" s="57">
        <f t="shared" si="26"/>
        <v>1.4789355829818254</v>
      </c>
      <c r="AC101" s="57">
        <f t="shared" si="27"/>
        <v>0</v>
      </c>
      <c r="AD101" s="57">
        <f t="shared" si="28"/>
        <v>0.2707910222361089</v>
      </c>
      <c r="AE101" s="57">
        <f t="shared" si="29"/>
        <v>1.4424829453731187</v>
      </c>
      <c r="AF101" s="57">
        <f t="shared" si="30"/>
        <v>3.942092381398739</v>
      </c>
      <c r="AG101" s="57">
        <f t="shared" si="31"/>
        <v>1.7288965265843879</v>
      </c>
      <c r="AH101" s="57">
        <f t="shared" si="32"/>
        <v>0</v>
      </c>
      <c r="AI101" s="57">
        <f t="shared" si="33"/>
        <v>99.999999999999986</v>
      </c>
      <c r="AJ101" s="9"/>
      <c r="AK101" s="3">
        <f t="shared" si="34"/>
        <v>79.123053689527666</v>
      </c>
      <c r="AL101" s="3">
        <f t="shared" si="35"/>
        <v>1.7288965265843879</v>
      </c>
      <c r="AM101" s="3">
        <f t="shared" si="36"/>
        <v>5.6709889079831264</v>
      </c>
      <c r="AN101" s="3">
        <f t="shared" si="37"/>
        <v>0.84523809523809523</v>
      </c>
      <c r="AO101" s="3">
        <f t="shared" si="38"/>
        <v>1.0640077238920267</v>
      </c>
      <c r="AP101" s="3">
        <f t="shared" si="39"/>
        <v>1.3979877191777021</v>
      </c>
      <c r="AQ101" s="3">
        <f t="shared" si="40"/>
        <v>4.2285059626100079</v>
      </c>
      <c r="AR101" s="9"/>
      <c r="AS101" s="3">
        <v>19.390350781280233</v>
      </c>
      <c r="AT101" s="3">
        <v>13.578043073444885</v>
      </c>
      <c r="AU101" s="3">
        <v>67.031606145274893</v>
      </c>
      <c r="AV101" s="11"/>
      <c r="AW101" s="3">
        <v>10.450255581059084</v>
      </c>
      <c r="AX101" s="3">
        <v>53.423661702413433</v>
      </c>
      <c r="AY101" s="3">
        <v>36.126082716527499</v>
      </c>
    </row>
    <row r="102" spans="1:51" x14ac:dyDescent="0.25">
      <c r="A102" s="65" t="s">
        <v>245</v>
      </c>
      <c r="B102" s="60" t="s">
        <v>432</v>
      </c>
      <c r="C102" s="60"/>
      <c r="D102" s="60" t="s">
        <v>175</v>
      </c>
      <c r="E102" s="3">
        <v>75.479395197153863</v>
      </c>
      <c r="F102" s="3">
        <v>0.32256151793655496</v>
      </c>
      <c r="G102" s="3">
        <v>11.007411799584938</v>
      </c>
      <c r="H102" s="3">
        <v>1.4313667358434627</v>
      </c>
      <c r="I102" s="3"/>
      <c r="J102" s="3">
        <v>0.27216128075896828</v>
      </c>
      <c r="K102" s="3">
        <v>1.4918470204565668</v>
      </c>
      <c r="L102" s="3">
        <v>4.2134598280462487</v>
      </c>
      <c r="M102" s="3">
        <v>1.6632078268603616</v>
      </c>
      <c r="N102" s="3"/>
      <c r="O102" s="3"/>
      <c r="P102" s="3">
        <v>0.25200118588793358</v>
      </c>
      <c r="Q102" s="3"/>
      <c r="R102" s="9"/>
      <c r="S102" s="88">
        <v>3.4563036859079235</v>
      </c>
      <c r="T102" s="10"/>
      <c r="U102" s="47">
        <f t="shared" si="21"/>
        <v>96.133412392528896</v>
      </c>
      <c r="V102" s="47">
        <f t="shared" si="22"/>
        <v>99.589716078436822</v>
      </c>
      <c r="W102" s="56"/>
      <c r="X102" s="56"/>
      <c r="Y102" s="57">
        <f t="shared" si="23"/>
        <v>78.721614802354921</v>
      </c>
      <c r="Z102" s="57">
        <f t="shared" si="24"/>
        <v>0.33641715727502103</v>
      </c>
      <c r="AA102" s="57">
        <f t="shared" si="25"/>
        <v>11.480235492010094</v>
      </c>
      <c r="AB102" s="57">
        <f t="shared" si="26"/>
        <v>1.4928511354079059</v>
      </c>
      <c r="AC102" s="57">
        <f t="shared" si="27"/>
        <v>0</v>
      </c>
      <c r="AD102" s="57">
        <f t="shared" si="28"/>
        <v>0.28385197645079902</v>
      </c>
      <c r="AE102" s="57">
        <f t="shared" si="29"/>
        <v>1.5559293523969724</v>
      </c>
      <c r="AF102" s="57">
        <f t="shared" si="30"/>
        <v>4.394449116904962</v>
      </c>
      <c r="AG102" s="57">
        <f t="shared" si="31"/>
        <v>1.7346509671993271</v>
      </c>
      <c r="AH102" s="57">
        <f t="shared" si="32"/>
        <v>0</v>
      </c>
      <c r="AI102" s="57">
        <f t="shared" si="33"/>
        <v>100.00000000000001</v>
      </c>
      <c r="AJ102" s="9"/>
      <c r="AK102" s="3">
        <f t="shared" si="34"/>
        <v>78.721614802354921</v>
      </c>
      <c r="AL102" s="3">
        <f t="shared" si="35"/>
        <v>1.7346509671993271</v>
      </c>
      <c r="AM102" s="3">
        <f t="shared" si="36"/>
        <v>6.1291000841042891</v>
      </c>
      <c r="AN102" s="3">
        <f t="shared" si="37"/>
        <v>0.84023668639053262</v>
      </c>
      <c r="AO102" s="3">
        <f t="shared" si="38"/>
        <v>0.96195155561490708</v>
      </c>
      <c r="AP102" s="3">
        <f t="shared" si="39"/>
        <v>1.2608083885497434</v>
      </c>
      <c r="AQ102" s="3">
        <f t="shared" si="40"/>
        <v>4.5731707317073162</v>
      </c>
      <c r="AR102" s="9"/>
      <c r="AS102" s="3">
        <v>17.877337647261481</v>
      </c>
      <c r="AT102" s="3">
        <v>13.458307432289057</v>
      </c>
      <c r="AU102" s="3">
        <v>68.664354920449469</v>
      </c>
      <c r="AV102" s="11"/>
      <c r="AW102" s="3">
        <v>10.459100771025593</v>
      </c>
      <c r="AX102" s="3">
        <v>49.368955192304078</v>
      </c>
      <c r="AY102" s="3">
        <v>40.17194403667034</v>
      </c>
    </row>
    <row r="103" spans="1:51" x14ac:dyDescent="0.25">
      <c r="A103" s="65" t="s">
        <v>246</v>
      </c>
      <c r="B103" s="60" t="s">
        <v>432</v>
      </c>
      <c r="C103" s="60"/>
      <c r="D103" s="60" t="s">
        <v>175</v>
      </c>
      <c r="E103" s="3">
        <v>76.047237869354674</v>
      </c>
      <c r="F103" s="3">
        <v>0.29232137563000293</v>
      </c>
      <c r="G103" s="3">
        <v>11.007411799584938</v>
      </c>
      <c r="H103" s="3">
        <v>1.5052870837039232</v>
      </c>
      <c r="I103" s="3"/>
      <c r="J103" s="3">
        <v>0.22848107520505978</v>
      </c>
      <c r="K103" s="3">
        <v>1.4313667358434625</v>
      </c>
      <c r="L103" s="3">
        <v>4.2268998912936064</v>
      </c>
      <c r="M103" s="3">
        <v>1.6464077478011661</v>
      </c>
      <c r="N103" s="3"/>
      <c r="O103" s="3"/>
      <c r="P103" s="3">
        <v>0.25536120169977267</v>
      </c>
      <c r="Q103" s="3"/>
      <c r="R103" s="9"/>
      <c r="S103" s="88">
        <v>3.5141149839561088</v>
      </c>
      <c r="T103" s="10"/>
      <c r="U103" s="47">
        <f t="shared" si="21"/>
        <v>96.640774780116615</v>
      </c>
      <c r="V103" s="47">
        <f t="shared" si="22"/>
        <v>100.15488976407272</v>
      </c>
      <c r="W103" s="56"/>
      <c r="X103" s="56"/>
      <c r="Y103" s="57">
        <f t="shared" si="23"/>
        <v>78.899114550651873</v>
      </c>
      <c r="Z103" s="57">
        <f t="shared" si="24"/>
        <v>0.30328383183434421</v>
      </c>
      <c r="AA103" s="57">
        <f t="shared" si="25"/>
        <v>11.420204978038067</v>
      </c>
      <c r="AB103" s="57">
        <f t="shared" si="26"/>
        <v>1.5617374328940943</v>
      </c>
      <c r="AC103" s="57">
        <f t="shared" si="27"/>
        <v>0</v>
      </c>
      <c r="AD103" s="57">
        <f t="shared" si="28"/>
        <v>0.23704943177856791</v>
      </c>
      <c r="AE103" s="57">
        <f t="shared" si="29"/>
        <v>1.4850449696716166</v>
      </c>
      <c r="AF103" s="57">
        <f t="shared" si="30"/>
        <v>4.3854144879035069</v>
      </c>
      <c r="AG103" s="57">
        <f t="shared" si="31"/>
        <v>1.7081503172279158</v>
      </c>
      <c r="AH103" s="57">
        <f t="shared" si="32"/>
        <v>0</v>
      </c>
      <c r="AI103" s="57">
        <f t="shared" si="33"/>
        <v>100</v>
      </c>
      <c r="AJ103" s="9"/>
      <c r="AK103" s="3">
        <f t="shared" si="34"/>
        <v>78.899114550651873</v>
      </c>
      <c r="AL103" s="3">
        <f t="shared" si="35"/>
        <v>1.7081503172279158</v>
      </c>
      <c r="AM103" s="3">
        <f t="shared" si="36"/>
        <v>6.0935648051314226</v>
      </c>
      <c r="AN103" s="3">
        <f t="shared" si="37"/>
        <v>0.86821705426356588</v>
      </c>
      <c r="AO103" s="3">
        <f t="shared" si="38"/>
        <v>0.97094916715660184</v>
      </c>
      <c r="AP103" s="3">
        <f t="shared" si="39"/>
        <v>1.2602422562502635</v>
      </c>
      <c r="AQ103" s="3">
        <f t="shared" si="40"/>
        <v>4.6085198354598056</v>
      </c>
      <c r="AR103" s="9"/>
      <c r="AS103" s="3">
        <v>17.786967069520646</v>
      </c>
      <c r="AT103" s="3">
        <v>12.978522400362328</v>
      </c>
      <c r="AU103" s="3">
        <v>69.234510530117021</v>
      </c>
      <c r="AV103" s="11"/>
      <c r="AW103" s="3">
        <v>10.267063996573475</v>
      </c>
      <c r="AX103" s="3">
        <v>49.769115999384184</v>
      </c>
      <c r="AY103" s="3">
        <v>39.963820004042347</v>
      </c>
    </row>
    <row r="104" spans="1:51" x14ac:dyDescent="0.25">
      <c r="A104" s="65" t="s">
        <v>247</v>
      </c>
      <c r="B104" s="60" t="s">
        <v>432</v>
      </c>
      <c r="C104" s="60"/>
      <c r="D104" s="60" t="s">
        <v>175</v>
      </c>
      <c r="E104" s="3">
        <v>76.28579899199525</v>
      </c>
      <c r="F104" s="3">
        <v>0.28728135191224424</v>
      </c>
      <c r="G104" s="3">
        <v>11.168692558553216</v>
      </c>
      <c r="H104" s="3">
        <v>1.4515268307144973</v>
      </c>
      <c r="I104" s="3">
        <v>4.536021345982804E-2</v>
      </c>
      <c r="J104" s="3">
        <v>0.21672101986362288</v>
      </c>
      <c r="K104" s="3">
        <v>1.4565668544322561</v>
      </c>
      <c r="L104" s="3">
        <v>4.0975392825378005</v>
      </c>
      <c r="M104" s="3">
        <v>1.6531277794248442</v>
      </c>
      <c r="N104" s="3"/>
      <c r="O104" s="3"/>
      <c r="P104" s="3">
        <v>0.24696116217017489</v>
      </c>
      <c r="Q104" s="3"/>
      <c r="R104" s="9"/>
      <c r="S104" s="88">
        <v>3.404383451810217</v>
      </c>
      <c r="T104" s="10"/>
      <c r="U104" s="47">
        <f t="shared" si="21"/>
        <v>96.909576045063744</v>
      </c>
      <c r="V104" s="47">
        <f t="shared" si="22"/>
        <v>100.31395949687396</v>
      </c>
      <c r="W104" s="56"/>
      <c r="X104" s="56"/>
      <c r="Y104" s="57">
        <f t="shared" si="23"/>
        <v>78.919651702382808</v>
      </c>
      <c r="Z104" s="57">
        <f t="shared" si="24"/>
        <v>0.29720006256843418</v>
      </c>
      <c r="AA104" s="57">
        <f t="shared" si="25"/>
        <v>11.554304186871057</v>
      </c>
      <c r="AB104" s="57">
        <f t="shared" si="26"/>
        <v>1.5016424213984043</v>
      </c>
      <c r="AC104" s="57">
        <f t="shared" si="27"/>
        <v>4.6926325668700135E-2</v>
      </c>
      <c r="AD104" s="57">
        <f t="shared" si="28"/>
        <v>0.22420355597267846</v>
      </c>
      <c r="AE104" s="57">
        <f t="shared" si="29"/>
        <v>1.5068564575838155</v>
      </c>
      <c r="AF104" s="57">
        <f t="shared" si="30"/>
        <v>4.2390114187392465</v>
      </c>
      <c r="AG104" s="57">
        <f t="shared" si="31"/>
        <v>1.7102038688148493</v>
      </c>
      <c r="AH104" s="57">
        <f t="shared" si="32"/>
        <v>0</v>
      </c>
      <c r="AI104" s="57">
        <f t="shared" si="33"/>
        <v>100</v>
      </c>
      <c r="AJ104" s="9"/>
      <c r="AK104" s="3">
        <f t="shared" si="34"/>
        <v>78.919651702382808</v>
      </c>
      <c r="AL104" s="3">
        <f t="shared" si="35"/>
        <v>1.7102038688148493</v>
      </c>
      <c r="AM104" s="3">
        <f t="shared" si="36"/>
        <v>5.9492152875540958</v>
      </c>
      <c r="AN104" s="3">
        <f t="shared" si="37"/>
        <v>0.87009063444108758</v>
      </c>
      <c r="AO104" s="3">
        <f t="shared" si="38"/>
        <v>0.99925008669668969</v>
      </c>
      <c r="AP104" s="3">
        <f t="shared" si="39"/>
        <v>1.3095167928909415</v>
      </c>
      <c r="AQ104" s="3">
        <f t="shared" si="40"/>
        <v>4.4423588299702805</v>
      </c>
      <c r="AR104" s="9"/>
      <c r="AS104" s="3">
        <v>18.190222844669364</v>
      </c>
      <c r="AT104" s="3">
        <v>13.451535109927267</v>
      </c>
      <c r="AU104" s="3">
        <v>68.358242045403358</v>
      </c>
      <c r="AV104" s="11"/>
      <c r="AW104" s="3">
        <v>10.313619037532019</v>
      </c>
      <c r="AX104" s="3">
        <v>50.92814954595184</v>
      </c>
      <c r="AY104" s="3">
        <v>38.758231416516146</v>
      </c>
    </row>
    <row r="105" spans="1:51" x14ac:dyDescent="0.25">
      <c r="A105" s="65" t="s">
        <v>248</v>
      </c>
      <c r="B105" s="60" t="s">
        <v>432</v>
      </c>
      <c r="C105" s="60"/>
      <c r="D105" s="60" t="s">
        <v>175</v>
      </c>
      <c r="E105" s="3">
        <v>75.21913247821405</v>
      </c>
      <c r="F105" s="3">
        <v>0.22970723587584455</v>
      </c>
      <c r="G105" s="3">
        <v>10.966023695290318</v>
      </c>
      <c r="H105" s="3">
        <v>1.4431606775678056</v>
      </c>
      <c r="I105" s="3">
        <v>4.4942720062665233E-2</v>
      </c>
      <c r="J105" s="3">
        <v>0.22471360031332618</v>
      </c>
      <c r="K105" s="3">
        <v>1.3732497796925487</v>
      </c>
      <c r="L105" s="3">
        <v>4.2046411436404583</v>
      </c>
      <c r="M105" s="3">
        <v>1.667874277881132</v>
      </c>
      <c r="N105" s="3"/>
      <c r="O105" s="3"/>
      <c r="P105" s="3">
        <v>0.25467541368843633</v>
      </c>
      <c r="Q105" s="3"/>
      <c r="R105" s="9"/>
      <c r="S105" s="88">
        <v>4.5612043929058661</v>
      </c>
      <c r="T105" s="10"/>
      <c r="U105" s="47">
        <f t="shared" si="21"/>
        <v>95.628121022226566</v>
      </c>
      <c r="V105" s="47">
        <f t="shared" si="22"/>
        <v>100.18932541513243</v>
      </c>
      <c r="W105" s="56"/>
      <c r="X105" s="56"/>
      <c r="Y105" s="57">
        <f t="shared" si="23"/>
        <v>78.868003560395834</v>
      </c>
      <c r="Z105" s="57">
        <f t="shared" si="24"/>
        <v>0.24085030629875911</v>
      </c>
      <c r="AA105" s="57">
        <f t="shared" si="25"/>
        <v>11.497984187653806</v>
      </c>
      <c r="AB105" s="57">
        <f t="shared" si="26"/>
        <v>1.5131682287030732</v>
      </c>
      <c r="AC105" s="57">
        <f t="shared" si="27"/>
        <v>4.7122886014974601E-2</v>
      </c>
      <c r="AD105" s="57">
        <f t="shared" si="28"/>
        <v>0.23561443007487304</v>
      </c>
      <c r="AE105" s="57">
        <f t="shared" si="29"/>
        <v>1.4398659615686682</v>
      </c>
      <c r="AF105" s="57">
        <f t="shared" si="30"/>
        <v>4.4086077805120683</v>
      </c>
      <c r="AG105" s="57">
        <f t="shared" si="31"/>
        <v>1.7487826587779465</v>
      </c>
      <c r="AH105" s="57">
        <f t="shared" si="32"/>
        <v>0</v>
      </c>
      <c r="AI105" s="57">
        <f t="shared" si="33"/>
        <v>100.00000000000001</v>
      </c>
      <c r="AJ105" s="9"/>
      <c r="AK105" s="3">
        <f t="shared" si="34"/>
        <v>78.868003560395834</v>
      </c>
      <c r="AL105" s="3">
        <f t="shared" si="35"/>
        <v>1.7487826587779465</v>
      </c>
      <c r="AM105" s="3">
        <f t="shared" si="36"/>
        <v>6.1573904392900145</v>
      </c>
      <c r="AN105" s="3">
        <f t="shared" si="37"/>
        <v>0.8652694610778443</v>
      </c>
      <c r="AO105" s="3">
        <f t="shared" si="38"/>
        <v>0.97756308167691264</v>
      </c>
      <c r="AP105" s="3">
        <f t="shared" si="39"/>
        <v>1.2574293564250068</v>
      </c>
      <c r="AQ105" s="3">
        <f t="shared" si="40"/>
        <v>4.7175244777213461</v>
      </c>
      <c r="AR105" s="9"/>
      <c r="AS105" s="3">
        <v>18.138528450002081</v>
      </c>
      <c r="AT105" s="3">
        <v>12.534242954249191</v>
      </c>
      <c r="AU105" s="3">
        <v>69.327228595748736</v>
      </c>
      <c r="AV105" s="11"/>
      <c r="AW105" s="3">
        <v>10.496656055335281</v>
      </c>
      <c r="AX105" s="3">
        <v>49.384098557969878</v>
      </c>
      <c r="AY105" s="3">
        <v>40.119245386694843</v>
      </c>
    </row>
    <row r="106" spans="1:51" x14ac:dyDescent="0.25">
      <c r="A106" s="65" t="s">
        <v>249</v>
      </c>
      <c r="B106" s="60" t="s">
        <v>432</v>
      </c>
      <c r="C106" s="60"/>
      <c r="D106" s="60" t="s">
        <v>175</v>
      </c>
      <c r="E106" s="3">
        <v>75.860808021232671</v>
      </c>
      <c r="F106" s="3">
        <v>0.28575641403715724</v>
      </c>
      <c r="G106" s="3">
        <v>10.918902978472428</v>
      </c>
      <c r="H106" s="3">
        <v>1.458861692716013</v>
      </c>
      <c r="I106" s="3"/>
      <c r="J106" s="3">
        <v>0.21055735771158951</v>
      </c>
      <c r="K106" s="3">
        <v>1.3535830138602183</v>
      </c>
      <c r="L106" s="3">
        <v>4.2211736950751995</v>
      </c>
      <c r="M106" s="3">
        <v>1.6443526983190799</v>
      </c>
      <c r="N106" s="3"/>
      <c r="O106" s="3"/>
      <c r="P106" s="3">
        <v>0.24063698024181657</v>
      </c>
      <c r="Q106" s="3"/>
      <c r="R106" s="9"/>
      <c r="S106" s="88">
        <v>3.4729811324384934</v>
      </c>
      <c r="T106" s="10"/>
      <c r="U106" s="47">
        <f t="shared" si="21"/>
        <v>96.194632851666171</v>
      </c>
      <c r="V106" s="47">
        <f t="shared" si="22"/>
        <v>99.667613984104662</v>
      </c>
      <c r="W106" s="56"/>
      <c r="X106" s="56"/>
      <c r="Y106" s="57">
        <f t="shared" si="23"/>
        <v>79.059561128526639</v>
      </c>
      <c r="Z106" s="57">
        <f t="shared" si="24"/>
        <v>0.29780564263322895</v>
      </c>
      <c r="AA106" s="57">
        <f t="shared" si="25"/>
        <v>11.379310344827587</v>
      </c>
      <c r="AB106" s="57">
        <f t="shared" si="26"/>
        <v>1.5203761755485894</v>
      </c>
      <c r="AC106" s="57">
        <f t="shared" si="27"/>
        <v>0</v>
      </c>
      <c r="AD106" s="57">
        <f t="shared" si="28"/>
        <v>0.21943573667711599</v>
      </c>
      <c r="AE106" s="57">
        <f t="shared" si="29"/>
        <v>1.4106583072100314</v>
      </c>
      <c r="AF106" s="57">
        <f t="shared" si="30"/>
        <v>4.3991640543364685</v>
      </c>
      <c r="AG106" s="57">
        <f t="shared" si="31"/>
        <v>1.7136886102403344</v>
      </c>
      <c r="AH106" s="57">
        <f t="shared" si="32"/>
        <v>0</v>
      </c>
      <c r="AI106" s="57">
        <f t="shared" si="33"/>
        <v>100</v>
      </c>
      <c r="AJ106" s="9"/>
      <c r="AK106" s="3">
        <f t="shared" si="34"/>
        <v>79.059561128526639</v>
      </c>
      <c r="AL106" s="3">
        <f t="shared" si="35"/>
        <v>1.7136886102403344</v>
      </c>
      <c r="AM106" s="3">
        <f t="shared" si="36"/>
        <v>6.1128526645768027</v>
      </c>
      <c r="AN106" s="3">
        <f t="shared" si="37"/>
        <v>0.87387387387387383</v>
      </c>
      <c r="AO106" s="3">
        <f t="shared" si="38"/>
        <v>0.97632370477872754</v>
      </c>
      <c r="AP106" s="3">
        <f t="shared" si="39"/>
        <v>1.251777439110678</v>
      </c>
      <c r="AQ106" s="3">
        <f t="shared" si="40"/>
        <v>4.7021943573667713</v>
      </c>
      <c r="AR106" s="9"/>
      <c r="AS106" s="3">
        <v>17.911871308127044</v>
      </c>
      <c r="AT106" s="3">
        <v>12.374871891339948</v>
      </c>
      <c r="AU106" s="3">
        <v>69.713256800533017</v>
      </c>
      <c r="AV106" s="11"/>
      <c r="AW106" s="3">
        <v>10.250844472485085</v>
      </c>
      <c r="AX106" s="3">
        <v>49.852723667353153</v>
      </c>
      <c r="AY106" s="3">
        <v>39.896431860161762</v>
      </c>
    </row>
    <row r="107" spans="1:51" x14ac:dyDescent="0.25">
      <c r="A107" s="65" t="s">
        <v>250</v>
      </c>
      <c r="B107" s="60" t="s">
        <v>432</v>
      </c>
      <c r="C107" s="60"/>
      <c r="D107" s="60" t="s">
        <v>175</v>
      </c>
      <c r="E107" s="3">
        <v>75.112424019607843</v>
      </c>
      <c r="F107" s="3">
        <v>0.29358284313725491</v>
      </c>
      <c r="G107" s="3">
        <v>11.006868627450981</v>
      </c>
      <c r="H107" s="3">
        <v>1.4281063725490197</v>
      </c>
      <c r="I107" s="3"/>
      <c r="J107" s="3">
        <v>0.24879901960784317</v>
      </c>
      <c r="K107" s="3">
        <v>1.3683946078431373</v>
      </c>
      <c r="L107" s="3">
        <v>4.0603999999999996</v>
      </c>
      <c r="M107" s="3">
        <v>1.6321215686274511</v>
      </c>
      <c r="N107" s="3"/>
      <c r="O107" s="3"/>
      <c r="P107" s="3">
        <v>0.26372696078431379</v>
      </c>
      <c r="Q107" s="3"/>
      <c r="R107" s="9"/>
      <c r="S107" s="88">
        <v>4.1644319208573783</v>
      </c>
      <c r="T107" s="10"/>
      <c r="U107" s="47">
        <f t="shared" si="21"/>
        <v>95.414424019607864</v>
      </c>
      <c r="V107" s="47">
        <f t="shared" si="22"/>
        <v>99.578855940465246</v>
      </c>
      <c r="W107" s="56"/>
      <c r="X107" s="56"/>
      <c r="Y107" s="57">
        <f t="shared" si="23"/>
        <v>78.94048739671581</v>
      </c>
      <c r="Z107" s="57">
        <f t="shared" si="24"/>
        <v>0.30854513126242022</v>
      </c>
      <c r="AA107" s="57">
        <f t="shared" si="25"/>
        <v>11.567827633092772</v>
      </c>
      <c r="AB107" s="57">
        <f t="shared" si="26"/>
        <v>1.5008890283443153</v>
      </c>
      <c r="AC107" s="57">
        <f t="shared" si="27"/>
        <v>0</v>
      </c>
      <c r="AD107" s="57">
        <f t="shared" si="28"/>
        <v>0.26147892479866125</v>
      </c>
      <c r="AE107" s="57">
        <f t="shared" si="29"/>
        <v>1.4381340863926366</v>
      </c>
      <c r="AF107" s="57">
        <f t="shared" si="30"/>
        <v>4.2673360527141506</v>
      </c>
      <c r="AG107" s="57">
        <f t="shared" si="31"/>
        <v>1.7153017466792175</v>
      </c>
      <c r="AH107" s="57">
        <f t="shared" si="32"/>
        <v>0</v>
      </c>
      <c r="AI107" s="57">
        <f t="shared" si="33"/>
        <v>100</v>
      </c>
      <c r="AJ107" s="9"/>
      <c r="AK107" s="3">
        <f t="shared" si="34"/>
        <v>78.94048739671581</v>
      </c>
      <c r="AL107" s="3">
        <f t="shared" si="35"/>
        <v>1.7153017466792175</v>
      </c>
      <c r="AM107" s="3">
        <f t="shared" si="36"/>
        <v>5.9826377993933679</v>
      </c>
      <c r="AN107" s="3">
        <f t="shared" si="37"/>
        <v>0.85163204747774479</v>
      </c>
      <c r="AO107" s="3">
        <f t="shared" si="38"/>
        <v>1.0067616141664135</v>
      </c>
      <c r="AP107" s="3">
        <f t="shared" si="39"/>
        <v>1.3033526145961591</v>
      </c>
      <c r="AQ107" s="3">
        <f t="shared" si="40"/>
        <v>4.5445037130007311</v>
      </c>
      <c r="AR107" s="9"/>
      <c r="AS107" s="3">
        <v>18.263163549880606</v>
      </c>
      <c r="AT107" s="3">
        <v>12.851229795416312</v>
      </c>
      <c r="AU107" s="3">
        <v>68.885606654703082</v>
      </c>
      <c r="AV107" s="11"/>
      <c r="AW107" s="3">
        <v>10.317275007261451</v>
      </c>
      <c r="AX107" s="3">
        <v>50.767684564090722</v>
      </c>
      <c r="AY107" s="3">
        <v>38.915040428647828</v>
      </c>
    </row>
    <row r="108" spans="1:51" x14ac:dyDescent="0.25">
      <c r="A108" s="65" t="s">
        <v>251</v>
      </c>
      <c r="B108" s="60" t="s">
        <v>432</v>
      </c>
      <c r="C108" s="60"/>
      <c r="D108" s="60" t="s">
        <v>175</v>
      </c>
      <c r="E108" s="3">
        <v>75.655888235294114</v>
      </c>
      <c r="F108" s="3">
        <v>0.29964705882352938</v>
      </c>
      <c r="G108" s="3">
        <v>11.086941176470589</v>
      </c>
      <c r="H108" s="3">
        <v>1.3883647058823529</v>
      </c>
      <c r="I108" s="3"/>
      <c r="J108" s="3">
        <v>0.24970588235294119</v>
      </c>
      <c r="K108" s="3">
        <v>1.4233235294117645</v>
      </c>
      <c r="L108" s="3">
        <v>4.0252588235294109</v>
      </c>
      <c r="M108" s="3">
        <v>1.6031117647058823</v>
      </c>
      <c r="N108" s="3"/>
      <c r="O108" s="3"/>
      <c r="P108" s="3">
        <v>0.23472352941176472</v>
      </c>
      <c r="Q108" s="3"/>
      <c r="R108" s="9"/>
      <c r="S108" s="88">
        <v>3.9411559448592763</v>
      </c>
      <c r="T108" s="10"/>
      <c r="U108" s="47">
        <f t="shared" si="21"/>
        <v>95.966964705882347</v>
      </c>
      <c r="V108" s="47">
        <f t="shared" si="22"/>
        <v>99.908120650741623</v>
      </c>
      <c r="W108" s="56"/>
      <c r="X108" s="56"/>
      <c r="Y108" s="57">
        <f t="shared" si="23"/>
        <v>79.028639991653193</v>
      </c>
      <c r="Z108" s="57">
        <f t="shared" si="24"/>
        <v>0.31300537325890759</v>
      </c>
      <c r="AA108" s="57">
        <f t="shared" si="25"/>
        <v>11.581198810579583</v>
      </c>
      <c r="AB108" s="57">
        <f t="shared" si="26"/>
        <v>1.4502582294329387</v>
      </c>
      <c r="AC108" s="57">
        <f t="shared" si="27"/>
        <v>0</v>
      </c>
      <c r="AD108" s="57">
        <f t="shared" si="28"/>
        <v>0.26083781104908971</v>
      </c>
      <c r="AE108" s="57">
        <f t="shared" si="29"/>
        <v>1.4867755229798112</v>
      </c>
      <c r="AF108" s="57">
        <f t="shared" si="30"/>
        <v>4.2047055141113248</v>
      </c>
      <c r="AG108" s="57">
        <f t="shared" si="31"/>
        <v>1.6745787469351558</v>
      </c>
      <c r="AH108" s="57">
        <f t="shared" si="32"/>
        <v>0</v>
      </c>
      <c r="AI108" s="57">
        <f t="shared" si="33"/>
        <v>99.999999999999986</v>
      </c>
      <c r="AJ108" s="9"/>
      <c r="AK108" s="3">
        <f t="shared" si="34"/>
        <v>79.028639991653193</v>
      </c>
      <c r="AL108" s="3">
        <f t="shared" si="35"/>
        <v>1.6745787469351558</v>
      </c>
      <c r="AM108" s="3">
        <f t="shared" si="36"/>
        <v>5.8792842610464806</v>
      </c>
      <c r="AN108" s="3">
        <f t="shared" si="37"/>
        <v>0.84756097560975607</v>
      </c>
      <c r="AO108" s="3">
        <f t="shared" si="38"/>
        <v>1.0130970300947721</v>
      </c>
      <c r="AP108" s="3">
        <f t="shared" si="39"/>
        <v>1.32684880115546</v>
      </c>
      <c r="AQ108" s="3">
        <f t="shared" si="40"/>
        <v>4.3925087380666694</v>
      </c>
      <c r="AR108" s="9"/>
      <c r="AS108" s="3">
        <v>18.011482620762905</v>
      </c>
      <c r="AT108" s="3">
        <v>13.421440237267422</v>
      </c>
      <c r="AU108" s="3">
        <v>68.567077141969691</v>
      </c>
      <c r="AV108" s="11"/>
      <c r="AW108" s="3">
        <v>10.089301644637736</v>
      </c>
      <c r="AX108" s="3">
        <v>51.502204243999913</v>
      </c>
      <c r="AY108" s="3">
        <v>38.408494111362351</v>
      </c>
    </row>
    <row r="109" spans="1:51" x14ac:dyDescent="0.25">
      <c r="A109" s="65" t="s">
        <v>252</v>
      </c>
      <c r="B109" s="60" t="s">
        <v>432</v>
      </c>
      <c r="C109" s="60"/>
      <c r="D109" s="60" t="s">
        <v>175</v>
      </c>
      <c r="E109" s="3">
        <v>75.198652941176476</v>
      </c>
      <c r="F109" s="3">
        <v>0.29894117647058827</v>
      </c>
      <c r="G109" s="3">
        <v>11.02594705882353</v>
      </c>
      <c r="H109" s="3">
        <v>1.4947058823529411</v>
      </c>
      <c r="I109" s="3">
        <v>0.10961176470588235</v>
      </c>
      <c r="J109" s="3">
        <v>0.23417058823529413</v>
      </c>
      <c r="K109" s="3">
        <v>1.3352705882352942</v>
      </c>
      <c r="L109" s="3">
        <v>4.16524705882353</v>
      </c>
      <c r="M109" s="3">
        <v>1.5943529411764708</v>
      </c>
      <c r="N109" s="3"/>
      <c r="O109" s="3"/>
      <c r="P109" s="3">
        <v>0.24413529411764706</v>
      </c>
      <c r="Q109" s="3"/>
      <c r="R109" s="9"/>
      <c r="S109" s="88">
        <v>4.0478770719603014</v>
      </c>
      <c r="T109" s="10"/>
      <c r="U109" s="47">
        <f t="shared" ref="U109:U110" si="41">SUM(E109:Q109)</f>
        <v>95.701035294117659</v>
      </c>
      <c r="V109" s="47">
        <f t="shared" ref="V109:V110" si="42">U109+S109</f>
        <v>99.74891236607796</v>
      </c>
      <c r="W109" s="56"/>
      <c r="X109" s="56"/>
      <c r="Y109" s="57">
        <f t="shared" ref="Y109:Y110" si="43">100*E109/(SUM($E109:$G109)+$H109+SUM($I109:$N109))</f>
        <v>78.777597995720015</v>
      </c>
      <c r="Z109" s="57">
        <f t="shared" ref="Z109:Z110" si="44">100*F109/(SUM($E109:$G109)+$H109+SUM($I109:$N109))</f>
        <v>0.31316874575917319</v>
      </c>
      <c r="AA109" s="57">
        <f t="shared" ref="AA109:AA110" si="45">100*G109/(SUM($E109:$G109)+$H109+SUM($I109:$N109))</f>
        <v>11.550707239417504</v>
      </c>
      <c r="AB109" s="57">
        <f t="shared" ref="AB109:AB110" si="46">100*H109/(SUM($E109:$G109)+$H109+SUM($I109:$N109))</f>
        <v>1.5658437287958658</v>
      </c>
      <c r="AC109" s="57">
        <f t="shared" ref="AC109:AC110" si="47">100*I109/(SUM($E109:$G109)+$H109+SUM($I109:$N109))</f>
        <v>0.11482854011169683</v>
      </c>
      <c r="AD109" s="57">
        <f t="shared" ref="AD109:AD110" si="48">100*J109/(SUM($E109:$G109)+$H109+SUM($I109:$N109))</f>
        <v>0.24531551751135233</v>
      </c>
      <c r="AE109" s="57">
        <f t="shared" ref="AE109:AE110" si="49">100*K109/(SUM($E109:$G109)+$H109+SUM($I109:$N109))</f>
        <v>1.3988203977243068</v>
      </c>
      <c r="AF109" s="57">
        <f t="shared" ref="AF109:AF110" si="50">100*L109/(SUM($E109:$G109)+$H109+SUM($I109:$N109))</f>
        <v>4.3634845242444795</v>
      </c>
      <c r="AG109" s="57">
        <f t="shared" ref="AG109:AG110" si="51">100*M109/(SUM($E109:$G109)+$H109+SUM($I109:$N109))</f>
        <v>1.6702333107155902</v>
      </c>
      <c r="AH109" s="57">
        <f t="shared" ref="AH109:AH110" si="52">100*N109/(SUM($E109:$G109)+$H109+SUM($I109:$N109))</f>
        <v>0</v>
      </c>
      <c r="AI109" s="57">
        <f t="shared" ref="AI109:AI110" si="53">SUM(Y109:AH109)</f>
        <v>100</v>
      </c>
      <c r="AJ109" s="9"/>
      <c r="AK109" s="3">
        <f t="shared" ref="AK109:AK110" si="54">Y109</f>
        <v>78.777597995720015</v>
      </c>
      <c r="AL109" s="3">
        <f t="shared" ref="AL109:AL110" si="55">AG109</f>
        <v>1.6702333107155902</v>
      </c>
      <c r="AM109" s="3">
        <f t="shared" ref="AM109:AM110" si="56">AG109+AF109</f>
        <v>6.0337178349600702</v>
      </c>
      <c r="AN109" s="3">
        <f t="shared" ref="AN109:AN110" si="57">AB109/(AD109+AB109)</f>
        <v>0.86455331412103742</v>
      </c>
      <c r="AO109" s="3">
        <f t="shared" ref="AO109:AO110" si="58">(G109/G$4)/(K109/K$4+L109/L$4+M109/M$4)</f>
        <v>1.0019679194350137</v>
      </c>
      <c r="AP109" s="3">
        <f t="shared" ref="AP109:AP110" si="59">(G109/G$4)/(L109/L$4+M109/M$4)</f>
        <v>1.2855828490120438</v>
      </c>
      <c r="AQ109" s="3">
        <f t="shared" ref="AQ109:AQ110" si="60">AF109+AG109-AE109</f>
        <v>4.6348974372357636</v>
      </c>
      <c r="AR109" s="9"/>
      <c r="AS109" s="3">
        <v>17.656025334769073</v>
      </c>
      <c r="AT109" s="3">
        <v>12.410451736425848</v>
      </c>
      <c r="AU109" s="3">
        <v>69.933522928805075</v>
      </c>
      <c r="AV109" s="11"/>
      <c r="AW109" s="3">
        <v>10.054905270164573</v>
      </c>
      <c r="AX109" s="3">
        <v>50.118750185953743</v>
      </c>
      <c r="AY109" s="3">
        <v>39.826344543881689</v>
      </c>
    </row>
    <row r="110" spans="1:51" x14ac:dyDescent="0.25">
      <c r="A110" s="65" t="s">
        <v>253</v>
      </c>
      <c r="B110" s="60" t="s">
        <v>432</v>
      </c>
      <c r="C110" s="60"/>
      <c r="D110" s="60" t="s">
        <v>175</v>
      </c>
      <c r="E110" s="3">
        <v>73.700366666666667</v>
      </c>
      <c r="F110" s="3">
        <v>0.26323333333333332</v>
      </c>
      <c r="G110" s="3">
        <v>10.742899999999999</v>
      </c>
      <c r="H110" s="3">
        <v>1.3956333333333331</v>
      </c>
      <c r="I110" s="3"/>
      <c r="J110" s="3">
        <v>0.22846666666666665</v>
      </c>
      <c r="K110" s="3">
        <v>1.4154999999999998</v>
      </c>
      <c r="L110" s="3">
        <v>3.9385666666666661</v>
      </c>
      <c r="M110" s="3">
        <v>1.5893333333333333</v>
      </c>
      <c r="N110" s="3"/>
      <c r="O110" s="3"/>
      <c r="P110" s="3">
        <v>0.25826666666666664</v>
      </c>
      <c r="Q110" s="3"/>
      <c r="R110" s="9"/>
      <c r="S110" s="3">
        <v>6.0019947830902725</v>
      </c>
      <c r="T110" s="10"/>
      <c r="U110" s="47">
        <f t="shared" si="41"/>
        <v>93.532266666666658</v>
      </c>
      <c r="V110" s="47">
        <f t="shared" si="42"/>
        <v>99.534261449756926</v>
      </c>
      <c r="W110" s="56"/>
      <c r="X110" s="56"/>
      <c r="Y110" s="57">
        <f t="shared" si="43"/>
        <v>79.014909478168263</v>
      </c>
      <c r="Z110" s="57">
        <f t="shared" si="44"/>
        <v>0.28221512247071351</v>
      </c>
      <c r="AA110" s="57">
        <f t="shared" si="45"/>
        <v>11.517571884984026</v>
      </c>
      <c r="AB110" s="57">
        <f t="shared" si="46"/>
        <v>1.4962726304579337</v>
      </c>
      <c r="AC110" s="57">
        <f t="shared" si="47"/>
        <v>0</v>
      </c>
      <c r="AD110" s="57">
        <f t="shared" si="48"/>
        <v>0.24494142705005323</v>
      </c>
      <c r="AE110" s="57">
        <f t="shared" si="49"/>
        <v>1.5175718849840254</v>
      </c>
      <c r="AF110" s="57">
        <f t="shared" si="50"/>
        <v>4.2225772097976568</v>
      </c>
      <c r="AG110" s="57">
        <f t="shared" si="51"/>
        <v>1.703940362087327</v>
      </c>
      <c r="AH110" s="57">
        <f t="shared" si="52"/>
        <v>0</v>
      </c>
      <c r="AI110" s="57">
        <f t="shared" si="53"/>
        <v>100</v>
      </c>
      <c r="AJ110" s="9"/>
      <c r="AK110" s="3">
        <f t="shared" si="54"/>
        <v>79.014909478168263</v>
      </c>
      <c r="AL110" s="3">
        <f t="shared" si="55"/>
        <v>1.703940362087327</v>
      </c>
      <c r="AM110" s="3">
        <f t="shared" si="56"/>
        <v>5.9265175718849843</v>
      </c>
      <c r="AN110" s="3">
        <f t="shared" si="57"/>
        <v>0.85932721712538229</v>
      </c>
      <c r="AO110" s="3">
        <f t="shared" si="58"/>
        <v>0.99730918538044067</v>
      </c>
      <c r="AP110" s="3">
        <f t="shared" si="59"/>
        <v>1.3103749365362709</v>
      </c>
      <c r="AQ110" s="3">
        <f t="shared" si="60"/>
        <v>4.4089456869009584</v>
      </c>
      <c r="AR110" s="9"/>
      <c r="AS110" s="3">
        <v>18.166472145800068</v>
      </c>
      <c r="AT110" s="3">
        <v>13.579235178180353</v>
      </c>
      <c r="AU110" s="3">
        <v>68.254292676019574</v>
      </c>
      <c r="AV110" s="11"/>
      <c r="AW110" s="3">
        <v>10.271687957490105</v>
      </c>
      <c r="AX110" s="3">
        <v>51.135965080452074</v>
      </c>
      <c r="AY110" s="3">
        <v>38.592346962057825</v>
      </c>
    </row>
    <row r="111" spans="1:51" x14ac:dyDescent="0.25">
      <c r="A111" s="77" t="s">
        <v>559</v>
      </c>
      <c r="B111" s="78"/>
      <c r="C111" s="78" t="s">
        <v>169</v>
      </c>
      <c r="D111" s="74" t="s">
        <v>174</v>
      </c>
      <c r="E111" s="79">
        <v>74.68644236512047</v>
      </c>
      <c r="F111" s="79">
        <v>0.33346605614174796</v>
      </c>
      <c r="G111" s="79">
        <v>11.387616961974917</v>
      </c>
      <c r="H111" s="79">
        <v>2.075452916583715</v>
      </c>
      <c r="I111" s="79">
        <v>0</v>
      </c>
      <c r="J111" s="79">
        <v>0.16424447541309975</v>
      </c>
      <c r="K111" s="79">
        <v>1.6275134381843519</v>
      </c>
      <c r="L111" s="79">
        <v>3.9518216205454908</v>
      </c>
      <c r="M111" s="79">
        <v>1.5677881743977704</v>
      </c>
      <c r="N111" s="79">
        <v>0</v>
      </c>
      <c r="O111" s="79"/>
      <c r="P111" s="79">
        <v>0.28369500298626321</v>
      </c>
      <c r="Q111" s="79"/>
      <c r="R111" s="10"/>
      <c r="S111" s="79">
        <v>4.0465216182928261</v>
      </c>
      <c r="T111" s="10"/>
      <c r="U111" s="47">
        <f t="shared" ref="U111:U125" si="61">SUM(E111:Q111)</f>
        <v>96.078041011347821</v>
      </c>
      <c r="V111" s="47">
        <f t="shared" ref="V111:V125" si="62">U111+S111</f>
        <v>100.12456262964065</v>
      </c>
      <c r="W111" s="10"/>
      <c r="X111" s="10"/>
      <c r="Y111" s="57">
        <f t="shared" ref="Y111:Y125" si="63">100*E111/(SUM($E111:$G111)+$H111+SUM($I111:$N111))</f>
        <v>77.965397204759199</v>
      </c>
      <c r="Z111" s="57">
        <f t="shared" ref="Z111:Z125" si="64">100*F111/(SUM($E111:$G111)+$H111+SUM($I111:$N111))</f>
        <v>0.34810619836857687</v>
      </c>
      <c r="AA111" s="57">
        <f t="shared" ref="AA111:AA125" si="65">100*G111/(SUM($E111:$G111)+$H111+SUM($I111:$N111))</f>
        <v>11.887566893541852</v>
      </c>
      <c r="AB111" s="57">
        <f t="shared" ref="AB111:AB125" si="66">100*H111/(SUM($E111:$G111)+$H111+SUM($I111:$N111))</f>
        <v>2.1665714137268139</v>
      </c>
      <c r="AC111" s="57">
        <f t="shared" ref="AC111:AC125" si="67">100*I111/(SUM($E111:$G111)+$H111+SUM($I111:$N111))</f>
        <v>0</v>
      </c>
      <c r="AD111" s="57">
        <f t="shared" ref="AD111:AD125" si="68">100*J111/(SUM($E111:$G111)+$H111+SUM($I111:$N111))</f>
        <v>0.17145529173377666</v>
      </c>
      <c r="AE111" s="57">
        <f t="shared" ref="AE111:AE125" si="69">100*K111/(SUM($E111:$G111)+$H111+SUM($I111:$N111))</f>
        <v>1.698966072634696</v>
      </c>
      <c r="AF111" s="57">
        <f t="shared" ref="AF111:AF125" si="70">100*L111/(SUM($E111:$G111)+$H111+SUM($I111:$N111))</f>
        <v>4.1253182314126864</v>
      </c>
      <c r="AG111" s="57">
        <f t="shared" ref="AG111:AG125" si="71">100*M111/(SUM($E111:$G111)+$H111+SUM($I111:$N111))</f>
        <v>1.6366186938224137</v>
      </c>
      <c r="AH111" s="57">
        <f t="shared" ref="AH111:AH125" si="72">100*N111/(SUM($E111:$G111)+$H111+SUM($I111:$N111))</f>
        <v>0</v>
      </c>
      <c r="AI111" s="57">
        <f t="shared" ref="AI111:AI125" si="73">SUM(Y111:AH111)</f>
        <v>100.00000000000001</v>
      </c>
      <c r="AJ111" s="9"/>
      <c r="AK111" s="3">
        <f t="shared" si="14"/>
        <v>77.965397204759199</v>
      </c>
      <c r="AL111" s="3">
        <f t="shared" si="15"/>
        <v>1.6366186938224137</v>
      </c>
      <c r="AM111" s="3">
        <f t="shared" si="16"/>
        <v>5.7619369252350996</v>
      </c>
      <c r="AN111" s="3">
        <f t="shared" si="17"/>
        <v>0.92666666666666664</v>
      </c>
      <c r="AO111" s="3">
        <f t="shared" si="18"/>
        <v>1.0207770330339296</v>
      </c>
      <c r="AP111" s="3">
        <f t="shared" si="19"/>
        <v>1.3892721926306675</v>
      </c>
      <c r="AQ111" s="3">
        <f t="shared" si="20"/>
        <v>4.0629708526004036</v>
      </c>
      <c r="AR111" s="9"/>
      <c r="AS111" s="3">
        <v>17.565843807127784</v>
      </c>
      <c r="AT111" s="3">
        <v>15.30439078638021</v>
      </c>
      <c r="AU111" s="3">
        <v>67.129765406491998</v>
      </c>
      <c r="AV111" s="11"/>
      <c r="AW111" s="3">
        <v>10.118049726425651</v>
      </c>
      <c r="AX111" s="3">
        <v>51.214732691316044</v>
      </c>
      <c r="AY111" s="3">
        <v>38.667217582258303</v>
      </c>
    </row>
    <row r="112" spans="1:51" x14ac:dyDescent="0.25">
      <c r="A112" s="77" t="s">
        <v>559</v>
      </c>
      <c r="B112" s="78"/>
      <c r="C112" s="78" t="s">
        <v>170</v>
      </c>
      <c r="D112" s="74" t="s">
        <v>174</v>
      </c>
      <c r="E112" s="79">
        <v>74.390487609912071</v>
      </c>
      <c r="F112" s="79">
        <v>0.319744204636291</v>
      </c>
      <c r="G112" s="79">
        <v>10.931254996003197</v>
      </c>
      <c r="H112" s="79">
        <v>1.8784972022382094</v>
      </c>
      <c r="I112" s="79">
        <v>0</v>
      </c>
      <c r="J112" s="79">
        <v>0.32973621103117506</v>
      </c>
      <c r="K112" s="79">
        <v>1.3888888888888888</v>
      </c>
      <c r="L112" s="79">
        <v>3.6270983213429258</v>
      </c>
      <c r="M112" s="79">
        <v>1.608713029576339</v>
      </c>
      <c r="N112" s="79">
        <v>0</v>
      </c>
      <c r="O112" s="79"/>
      <c r="P112" s="79">
        <v>0.22981614708233417</v>
      </c>
      <c r="Q112" s="79"/>
      <c r="R112" s="10"/>
      <c r="S112" s="79">
        <v>4.6521362958490826</v>
      </c>
      <c r="T112" s="10"/>
      <c r="U112" s="47">
        <f t="shared" si="61"/>
        <v>94.704236610711419</v>
      </c>
      <c r="V112" s="47">
        <f t="shared" si="62"/>
        <v>99.356372906560495</v>
      </c>
      <c r="W112" s="10"/>
      <c r="X112" s="10"/>
      <c r="Y112" s="57">
        <f t="shared" si="63"/>
        <v>78.741406663141206</v>
      </c>
      <c r="Z112" s="57">
        <f t="shared" si="64"/>
        <v>0.33844526705446859</v>
      </c>
      <c r="AA112" s="57">
        <f t="shared" si="65"/>
        <v>11.570597567424644</v>
      </c>
      <c r="AB112" s="57">
        <f t="shared" si="66"/>
        <v>1.9883659439450025</v>
      </c>
      <c r="AC112" s="57">
        <f t="shared" si="67"/>
        <v>0</v>
      </c>
      <c r="AD112" s="57">
        <f t="shared" si="68"/>
        <v>0.34902168164992076</v>
      </c>
      <c r="AE112" s="57">
        <f t="shared" si="69"/>
        <v>1.4701216287678478</v>
      </c>
      <c r="AF112" s="57">
        <f t="shared" si="70"/>
        <v>3.8392384981491281</v>
      </c>
      <c r="AG112" s="57">
        <f t="shared" si="71"/>
        <v>1.7028027498677951</v>
      </c>
      <c r="AH112" s="57">
        <f t="shared" si="72"/>
        <v>0</v>
      </c>
      <c r="AI112" s="57">
        <f t="shared" si="73"/>
        <v>100</v>
      </c>
      <c r="AJ112" s="9"/>
      <c r="AK112" s="3">
        <f t="shared" si="14"/>
        <v>78.741406663141206</v>
      </c>
      <c r="AL112" s="3">
        <f t="shared" si="15"/>
        <v>1.7028027498677951</v>
      </c>
      <c r="AM112" s="3">
        <f t="shared" si="16"/>
        <v>5.5420412480169237</v>
      </c>
      <c r="AN112" s="3">
        <f t="shared" si="17"/>
        <v>0.85067873303167429</v>
      </c>
      <c r="AO112" s="3">
        <f t="shared" si="18"/>
        <v>1.0683210252198785</v>
      </c>
      <c r="AP112" s="3">
        <f t="shared" si="19"/>
        <v>1.4183505273215875</v>
      </c>
      <c r="AQ112" s="3">
        <f t="shared" si="20"/>
        <v>4.0719196192490763</v>
      </c>
      <c r="AR112" s="9"/>
      <c r="AS112" s="3">
        <v>19.444079210538213</v>
      </c>
      <c r="AT112" s="3">
        <v>14.089193598319223</v>
      </c>
      <c r="AU112" s="3">
        <v>66.466727191142553</v>
      </c>
      <c r="AV112" s="11"/>
      <c r="AW112" s="3">
        <v>10.442250629005164</v>
      </c>
      <c r="AX112" s="3">
        <v>53.862450236260898</v>
      </c>
      <c r="AY112" s="3">
        <v>35.695299134733943</v>
      </c>
    </row>
    <row r="113" spans="1:51" x14ac:dyDescent="0.25">
      <c r="A113" s="77" t="s">
        <v>559</v>
      </c>
      <c r="B113" s="78"/>
      <c r="C113" s="78" t="s">
        <v>169</v>
      </c>
      <c r="D113" s="74" t="s">
        <v>174</v>
      </c>
      <c r="E113" s="79">
        <v>74.860502192108399</v>
      </c>
      <c r="F113" s="79">
        <v>0.24910322837783977</v>
      </c>
      <c r="G113" s="79">
        <v>11.299322439218813</v>
      </c>
      <c r="H113" s="79">
        <v>1.7437225986448783</v>
      </c>
      <c r="I113" s="79">
        <v>0.11956954962136308</v>
      </c>
      <c r="J113" s="79">
        <v>0.14946193702670385</v>
      </c>
      <c r="K113" s="79">
        <v>1.534475886807493</v>
      </c>
      <c r="L113" s="79">
        <v>4.1948983658828221</v>
      </c>
      <c r="M113" s="79">
        <v>1.5842965324830609</v>
      </c>
      <c r="N113" s="79">
        <v>0</v>
      </c>
      <c r="O113" s="79"/>
      <c r="P113" s="79">
        <v>0.28895974491829413</v>
      </c>
      <c r="Q113" s="79"/>
      <c r="R113" s="10"/>
      <c r="S113" s="79">
        <v>4.1738762209950773</v>
      </c>
      <c r="T113" s="10"/>
      <c r="U113" s="47">
        <f t="shared" si="61"/>
        <v>96.024312475089658</v>
      </c>
      <c r="V113" s="47">
        <f t="shared" si="62"/>
        <v>100.19818869608474</v>
      </c>
      <c r="W113" s="10"/>
      <c r="X113" s="10"/>
      <c r="Y113" s="57">
        <f t="shared" si="63"/>
        <v>78.195253955037472</v>
      </c>
      <c r="Z113" s="57">
        <f t="shared" si="64"/>
        <v>0.26019983347210662</v>
      </c>
      <c r="AA113" s="57">
        <f t="shared" si="65"/>
        <v>11.802664446294756</v>
      </c>
      <c r="AB113" s="57">
        <f t="shared" si="66"/>
        <v>1.821398834304746</v>
      </c>
      <c r="AC113" s="57">
        <f t="shared" si="67"/>
        <v>0.12489592006661115</v>
      </c>
      <c r="AD113" s="57">
        <f t="shared" si="68"/>
        <v>0.15611990008326396</v>
      </c>
      <c r="AE113" s="57">
        <f t="shared" si="69"/>
        <v>1.6028309741881768</v>
      </c>
      <c r="AF113" s="57">
        <f t="shared" si="70"/>
        <v>4.3817651956702761</v>
      </c>
      <c r="AG113" s="57">
        <f t="shared" si="71"/>
        <v>1.6548709408825981</v>
      </c>
      <c r="AH113" s="57">
        <f t="shared" si="72"/>
        <v>0</v>
      </c>
      <c r="AI113" s="57">
        <f t="shared" si="73"/>
        <v>100</v>
      </c>
      <c r="AJ113" s="9"/>
      <c r="AK113" s="3">
        <f t="shared" si="14"/>
        <v>78.195253955037472</v>
      </c>
      <c r="AL113" s="3">
        <f t="shared" si="15"/>
        <v>1.6548709408825981</v>
      </c>
      <c r="AM113" s="3">
        <f t="shared" si="16"/>
        <v>6.0366361365528745</v>
      </c>
      <c r="AN113" s="3">
        <f t="shared" si="17"/>
        <v>0.92105263157894735</v>
      </c>
      <c r="AO113" s="3">
        <f t="shared" si="18"/>
        <v>0.99079012548300038</v>
      </c>
      <c r="AP113" s="3">
        <f t="shared" si="19"/>
        <v>1.3116634115749297</v>
      </c>
      <c r="AQ113" s="3">
        <f t="shared" si="20"/>
        <v>4.4338051623646972</v>
      </c>
      <c r="AR113" s="9"/>
      <c r="AS113" s="3">
        <v>17.160613102854008</v>
      </c>
      <c r="AT113" s="3">
        <v>13.949743670087299</v>
      </c>
      <c r="AU113" s="3">
        <v>68.889643227058698</v>
      </c>
      <c r="AV113" s="11"/>
      <c r="AW113" s="3">
        <v>10.097070981544562</v>
      </c>
      <c r="AX113" s="3">
        <v>49.36920138367713</v>
      </c>
      <c r="AY113" s="3">
        <v>40.533727634778302</v>
      </c>
    </row>
    <row r="114" spans="1:51" x14ac:dyDescent="0.25">
      <c r="A114" s="77" t="s">
        <v>559</v>
      </c>
      <c r="B114" s="78"/>
      <c r="C114" s="78" t="s">
        <v>169</v>
      </c>
      <c r="D114" s="74" t="s">
        <v>174</v>
      </c>
      <c r="E114" s="44">
        <v>75.127156676972177</v>
      </c>
      <c r="F114" s="44">
        <v>0.31913832651840035</v>
      </c>
      <c r="G114" s="44">
        <v>11.498952827366111</v>
      </c>
      <c r="H114" s="44">
        <v>1.9347761045178018</v>
      </c>
      <c r="I114" s="44">
        <v>0</v>
      </c>
      <c r="J114" s="44">
        <v>0</v>
      </c>
      <c r="K114" s="44">
        <v>1.7353146504438017</v>
      </c>
      <c r="L114" s="44">
        <v>4.0690136631096046</v>
      </c>
      <c r="M114" s="44">
        <v>1.5956916325920016</v>
      </c>
      <c r="N114" s="44">
        <v>0</v>
      </c>
      <c r="O114" s="44"/>
      <c r="P114" s="44">
        <v>0.26927296299990028</v>
      </c>
      <c r="Q114" s="44"/>
      <c r="R114" s="10"/>
      <c r="S114" s="79">
        <v>4.241501326091341</v>
      </c>
      <c r="T114" s="10"/>
      <c r="U114" s="47">
        <f t="shared" si="61"/>
        <v>96.549316844519794</v>
      </c>
      <c r="V114" s="47">
        <f t="shared" si="62"/>
        <v>100.79081817061113</v>
      </c>
      <c r="W114" s="10"/>
      <c r="X114" s="10"/>
      <c r="Y114" s="57">
        <f t="shared" si="63"/>
        <v>78.029832193909272</v>
      </c>
      <c r="Z114" s="57">
        <f t="shared" si="64"/>
        <v>0.33146882121400462</v>
      </c>
      <c r="AA114" s="57">
        <f t="shared" si="65"/>
        <v>11.943235964367101</v>
      </c>
      <c r="AB114" s="57">
        <f t="shared" si="66"/>
        <v>2.0095297286099028</v>
      </c>
      <c r="AC114" s="57">
        <f t="shared" si="67"/>
        <v>0</v>
      </c>
      <c r="AD114" s="57">
        <f t="shared" si="68"/>
        <v>0</v>
      </c>
      <c r="AE114" s="57">
        <f t="shared" si="69"/>
        <v>1.80236171535115</v>
      </c>
      <c r="AF114" s="57">
        <f t="shared" si="70"/>
        <v>4.226227470478559</v>
      </c>
      <c r="AG114" s="57">
        <f t="shared" si="71"/>
        <v>1.6573441060700229</v>
      </c>
      <c r="AH114" s="57">
        <f t="shared" si="72"/>
        <v>0</v>
      </c>
      <c r="AI114" s="57">
        <f t="shared" si="73"/>
        <v>100.00000000000003</v>
      </c>
      <c r="AJ114" s="9"/>
      <c r="AK114" s="3">
        <f t="shared" si="14"/>
        <v>78.029832193909272</v>
      </c>
      <c r="AL114" s="3">
        <f t="shared" si="15"/>
        <v>1.6573441060700229</v>
      </c>
      <c r="AM114" s="3">
        <f t="shared" si="16"/>
        <v>5.8835715765485821</v>
      </c>
      <c r="AN114" s="3">
        <f t="shared" si="17"/>
        <v>1</v>
      </c>
      <c r="AO114" s="3">
        <f t="shared" si="18"/>
        <v>0.99344854824539519</v>
      </c>
      <c r="AP114" s="3">
        <f t="shared" si="19"/>
        <v>1.3657071307242377</v>
      </c>
      <c r="AQ114" s="3">
        <f t="shared" si="20"/>
        <v>4.0812098611974319</v>
      </c>
      <c r="AR114" s="9"/>
      <c r="AS114" s="3">
        <v>17.304474268191935</v>
      </c>
      <c r="AT114" s="3">
        <v>15.794195375588577</v>
      </c>
      <c r="AU114" s="3">
        <v>66.901330356219475</v>
      </c>
      <c r="AV114" s="11"/>
      <c r="AW114" s="3">
        <v>10.19186126648488</v>
      </c>
      <c r="AX114" s="3">
        <v>50.405087998411467</v>
      </c>
      <c r="AY114" s="3">
        <v>39.403050735103648</v>
      </c>
    </row>
    <row r="115" spans="1:51" x14ac:dyDescent="0.25">
      <c r="A115" s="77" t="s">
        <v>559</v>
      </c>
      <c r="B115" s="78"/>
      <c r="C115" s="78" t="s">
        <v>171</v>
      </c>
      <c r="D115" s="74" t="s">
        <v>174</v>
      </c>
      <c r="E115" s="44">
        <v>74.657739582292393</v>
      </c>
      <c r="F115" s="44">
        <v>0.31977615669031684</v>
      </c>
      <c r="G115" s="44">
        <v>11.422004596782253</v>
      </c>
      <c r="H115" s="44">
        <v>1.7887478764864597</v>
      </c>
      <c r="I115" s="44">
        <v>0</v>
      </c>
      <c r="J115" s="44">
        <v>9.9930048965724008E-2</v>
      </c>
      <c r="K115" s="44">
        <v>1.5489157589687221</v>
      </c>
      <c r="L115" s="44">
        <v>3.8672928949735192</v>
      </c>
      <c r="M115" s="44">
        <v>1.6588388128310183</v>
      </c>
      <c r="N115" s="44">
        <v>0</v>
      </c>
      <c r="O115" s="44"/>
      <c r="P115" s="44">
        <v>0.29979014689717198</v>
      </c>
      <c r="Q115" s="44"/>
      <c r="R115" s="10"/>
      <c r="S115" s="79">
        <v>4.6219138609297197</v>
      </c>
      <c r="T115" s="10"/>
      <c r="U115" s="47">
        <f t="shared" si="61"/>
        <v>95.663035874887569</v>
      </c>
      <c r="V115" s="47">
        <f t="shared" si="62"/>
        <v>100.28494973581729</v>
      </c>
      <c r="W115" s="10"/>
      <c r="X115" s="10"/>
      <c r="Y115" s="57">
        <f t="shared" si="63"/>
        <v>78.287750183380481</v>
      </c>
      <c r="Z115" s="57">
        <f t="shared" si="64"/>
        <v>0.33532432149219327</v>
      </c>
      <c r="AA115" s="57">
        <f t="shared" si="65"/>
        <v>11.977365608299277</v>
      </c>
      <c r="AB115" s="57">
        <f t="shared" si="66"/>
        <v>1.8757204233469558</v>
      </c>
      <c r="AC115" s="57">
        <f t="shared" si="67"/>
        <v>0</v>
      </c>
      <c r="AD115" s="57">
        <f t="shared" si="68"/>
        <v>0.1047888504663104</v>
      </c>
      <c r="AE115" s="57">
        <f t="shared" si="69"/>
        <v>1.6242271822278109</v>
      </c>
      <c r="AF115" s="57">
        <f t="shared" si="70"/>
        <v>4.055328513046212</v>
      </c>
      <c r="AG115" s="57">
        <f t="shared" si="71"/>
        <v>1.7394949177407522</v>
      </c>
      <c r="AH115" s="57">
        <f t="shared" si="72"/>
        <v>0</v>
      </c>
      <c r="AI115" s="57">
        <f t="shared" si="73"/>
        <v>100</v>
      </c>
      <c r="AJ115" s="9"/>
      <c r="AK115" s="3">
        <f t="shared" si="14"/>
        <v>78.287750183380481</v>
      </c>
      <c r="AL115" s="3">
        <f t="shared" si="15"/>
        <v>1.7394949177407522</v>
      </c>
      <c r="AM115" s="3">
        <f t="shared" si="16"/>
        <v>5.7948234307869644</v>
      </c>
      <c r="AN115" s="3">
        <f t="shared" si="17"/>
        <v>0.94708994708994709</v>
      </c>
      <c r="AO115" s="3">
        <f t="shared" si="18"/>
        <v>1.0409710220153754</v>
      </c>
      <c r="AP115" s="3">
        <f t="shared" si="19"/>
        <v>1.4003832371925073</v>
      </c>
      <c r="AQ115" s="3">
        <f t="shared" si="20"/>
        <v>4.1705962485591535</v>
      </c>
      <c r="AR115" s="9"/>
      <c r="AS115" s="3">
        <v>18.803141077714592</v>
      </c>
      <c r="AT115" s="3">
        <v>14.735465011956846</v>
      </c>
      <c r="AU115" s="3">
        <v>66.461393910328553</v>
      </c>
      <c r="AV115" s="11"/>
      <c r="AW115" s="3">
        <v>10.649474437125905</v>
      </c>
      <c r="AX115" s="3">
        <v>51.709000001878529</v>
      </c>
      <c r="AY115" s="3">
        <v>37.641525560995554</v>
      </c>
    </row>
    <row r="116" spans="1:51" x14ac:dyDescent="0.25">
      <c r="A116" s="77" t="s">
        <v>559</v>
      </c>
      <c r="B116" s="78"/>
      <c r="C116" s="78" t="s">
        <v>171</v>
      </c>
      <c r="D116" s="74" t="s">
        <v>174</v>
      </c>
      <c r="E116" s="79">
        <v>74.169410356180791</v>
      </c>
      <c r="F116" s="79">
        <v>0.29931158335827596</v>
      </c>
      <c r="G116" s="79">
        <v>11.613289434301109</v>
      </c>
      <c r="H116" s="79">
        <v>1.8258006584854836</v>
      </c>
      <c r="I116" s="79">
        <v>0</v>
      </c>
      <c r="J116" s="79">
        <v>0.1297016861219196</v>
      </c>
      <c r="K116" s="79">
        <v>1.6362366556919086</v>
      </c>
      <c r="L116" s="79">
        <v>4.2602015364661279</v>
      </c>
      <c r="M116" s="79">
        <v>1.5763743390202536</v>
      </c>
      <c r="N116" s="79">
        <v>0</v>
      </c>
      <c r="O116" s="79"/>
      <c r="P116" s="79">
        <v>0.29931158335827596</v>
      </c>
      <c r="Q116" s="79"/>
      <c r="R116" s="10"/>
      <c r="S116" s="79">
        <v>4.1607753501346405</v>
      </c>
      <c r="T116" s="10"/>
      <c r="U116" s="47">
        <f t="shared" si="61"/>
        <v>95.809637832984123</v>
      </c>
      <c r="V116" s="47">
        <f t="shared" si="62"/>
        <v>99.970413183118765</v>
      </c>
      <c r="W116" s="10"/>
      <c r="X116" s="10"/>
      <c r="Y116" s="57">
        <f t="shared" si="63"/>
        <v>77.655907239109993</v>
      </c>
      <c r="Z116" s="57">
        <f t="shared" si="64"/>
        <v>0.31338138514572234</v>
      </c>
      <c r="AA116" s="57">
        <f t="shared" si="65"/>
        <v>12.159197743654028</v>
      </c>
      <c r="AB116" s="57">
        <f t="shared" si="66"/>
        <v>1.9116264493889064</v>
      </c>
      <c r="AC116" s="57">
        <f t="shared" si="67"/>
        <v>0</v>
      </c>
      <c r="AD116" s="57">
        <f t="shared" si="68"/>
        <v>0.13579860022981302</v>
      </c>
      <c r="AE116" s="57">
        <f t="shared" si="69"/>
        <v>1.7131515721299486</v>
      </c>
      <c r="AF116" s="57">
        <f t="shared" si="70"/>
        <v>4.4604617152407817</v>
      </c>
      <c r="AG116" s="57">
        <f t="shared" si="71"/>
        <v>1.6504752951008044</v>
      </c>
      <c r="AH116" s="57">
        <f t="shared" si="72"/>
        <v>0</v>
      </c>
      <c r="AI116" s="57">
        <f t="shared" si="73"/>
        <v>100</v>
      </c>
      <c r="AJ116" s="9"/>
      <c r="AK116" s="3">
        <f t="shared" si="14"/>
        <v>77.655907239109993</v>
      </c>
      <c r="AL116" s="3">
        <f t="shared" si="15"/>
        <v>1.6504752951008044</v>
      </c>
      <c r="AM116" s="3">
        <f t="shared" si="16"/>
        <v>6.1109370103415861</v>
      </c>
      <c r="AN116" s="3">
        <f t="shared" si="17"/>
        <v>0.93367346938775508</v>
      </c>
      <c r="AO116" s="3">
        <f t="shared" si="18"/>
        <v>0.99359069125390276</v>
      </c>
      <c r="AP116" s="3">
        <f t="shared" si="19"/>
        <v>1.3328182577981071</v>
      </c>
      <c r="AQ116" s="3">
        <f t="shared" si="20"/>
        <v>4.3977854382116375</v>
      </c>
      <c r="AR116" s="9"/>
      <c r="AS116" s="3">
        <v>16.754504917231689</v>
      </c>
      <c r="AT116" s="3">
        <v>14.595809663429232</v>
      </c>
      <c r="AU116" s="3">
        <v>68.649685419339079</v>
      </c>
      <c r="AV116" s="11"/>
      <c r="AW116" s="3">
        <v>10.134225492909115</v>
      </c>
      <c r="AX116" s="3">
        <v>48.341933874752577</v>
      </c>
      <c r="AY116" s="3">
        <v>41.523840632338313</v>
      </c>
    </row>
    <row r="117" spans="1:51" x14ac:dyDescent="0.25">
      <c r="A117" s="77" t="s">
        <v>181</v>
      </c>
      <c r="B117" s="78"/>
      <c r="C117" s="78" t="s">
        <v>169</v>
      </c>
      <c r="D117" s="74" t="s">
        <v>174</v>
      </c>
      <c r="E117" s="79">
        <v>73.222960245861003</v>
      </c>
      <c r="F117" s="79">
        <v>0.36680876375532862</v>
      </c>
      <c r="G117" s="79">
        <v>11.911371071676415</v>
      </c>
      <c r="H117" s="79">
        <v>2.2652919599484487</v>
      </c>
      <c r="I117" s="79">
        <v>8.4266878160007927E-2</v>
      </c>
      <c r="J117" s="79">
        <v>0.29245563596708635</v>
      </c>
      <c r="K117" s="79">
        <v>1.9232675721225339</v>
      </c>
      <c r="L117" s="79">
        <v>3.6730445127391689</v>
      </c>
      <c r="M117" s="79">
        <v>1.452364429463666</v>
      </c>
      <c r="N117" s="79">
        <v>0</v>
      </c>
      <c r="O117" s="79"/>
      <c r="P117" s="79">
        <v>0.28749876078120351</v>
      </c>
      <c r="Q117" s="79"/>
      <c r="R117" s="10"/>
      <c r="S117" s="79">
        <v>4.5289353506891974</v>
      </c>
      <c r="T117" s="10"/>
      <c r="U117" s="47">
        <f t="shared" si="61"/>
        <v>95.479329830474867</v>
      </c>
      <c r="V117" s="47">
        <f t="shared" si="62"/>
        <v>100.00826518116406</v>
      </c>
      <c r="W117" s="10"/>
      <c r="X117" s="10"/>
      <c r="Y117" s="57">
        <f t="shared" si="63"/>
        <v>76.92147469277235</v>
      </c>
      <c r="Z117" s="57">
        <f t="shared" si="64"/>
        <v>0.38533638825244743</v>
      </c>
      <c r="AA117" s="57">
        <f t="shared" si="65"/>
        <v>12.513018121224746</v>
      </c>
      <c r="AB117" s="57">
        <f t="shared" si="66"/>
        <v>2.3797125598833579</v>
      </c>
      <c r="AC117" s="57">
        <f t="shared" si="67"/>
        <v>8.8523224328264968E-2</v>
      </c>
      <c r="AD117" s="57">
        <f t="shared" si="68"/>
        <v>0.30722766090397841</v>
      </c>
      <c r="AE117" s="57">
        <f t="shared" si="69"/>
        <v>2.0204124140804005</v>
      </c>
      <c r="AF117" s="57">
        <f t="shared" si="70"/>
        <v>3.8585711310143722</v>
      </c>
      <c r="AG117" s="57">
        <f t="shared" si="71"/>
        <v>1.5257238075400958</v>
      </c>
      <c r="AH117" s="57">
        <f t="shared" si="72"/>
        <v>0</v>
      </c>
      <c r="AI117" s="57">
        <f t="shared" si="73"/>
        <v>100</v>
      </c>
      <c r="AJ117" s="9"/>
      <c r="AK117" s="3">
        <f t="shared" si="14"/>
        <v>76.92147469277235</v>
      </c>
      <c r="AL117" s="3">
        <f t="shared" si="15"/>
        <v>1.5257238075400958</v>
      </c>
      <c r="AM117" s="3">
        <f t="shared" si="16"/>
        <v>5.3842949385544685</v>
      </c>
      <c r="AN117" s="3">
        <f t="shared" si="17"/>
        <v>0.88565891472868219</v>
      </c>
      <c r="AO117" s="3">
        <f t="shared" si="18"/>
        <v>1.0721221206352469</v>
      </c>
      <c r="AP117" s="3">
        <f t="shared" si="19"/>
        <v>1.5645348557693468</v>
      </c>
      <c r="AQ117" s="3">
        <f t="shared" si="20"/>
        <v>3.363882524474068</v>
      </c>
      <c r="AR117" s="9"/>
      <c r="AS117" s="3">
        <v>16.818835317940557</v>
      </c>
      <c r="AT117" s="3">
        <v>18.692606098120677</v>
      </c>
      <c r="AU117" s="3">
        <v>64.488558583938769</v>
      </c>
      <c r="AV117" s="11"/>
      <c r="AW117" s="3">
        <v>9.7657365347494096</v>
      </c>
      <c r="AX117" s="3">
        <v>52.789442778724371</v>
      </c>
      <c r="AY117" s="3">
        <v>37.444820686526228</v>
      </c>
    </row>
    <row r="118" spans="1:51" x14ac:dyDescent="0.25">
      <c r="A118" s="77" t="s">
        <v>181</v>
      </c>
      <c r="B118" s="78"/>
      <c r="C118" s="78" t="s">
        <v>170</v>
      </c>
      <c r="D118" s="74" t="s">
        <v>174</v>
      </c>
      <c r="E118" s="79">
        <v>73.480717755526911</v>
      </c>
      <c r="F118" s="79">
        <v>0.34698126301179733</v>
      </c>
      <c r="G118" s="79">
        <v>11.232279171210468</v>
      </c>
      <c r="H118" s="79">
        <v>1.9678794487954792</v>
      </c>
      <c r="I118" s="79">
        <v>0</v>
      </c>
      <c r="J118" s="79">
        <v>0.16853375632001585</v>
      </c>
      <c r="K118" s="79">
        <v>1.7547338158025181</v>
      </c>
      <c r="L118" s="79">
        <v>3.4053732527014966</v>
      </c>
      <c r="M118" s="79">
        <v>1.4969763061366115</v>
      </c>
      <c r="N118" s="79">
        <v>0</v>
      </c>
      <c r="O118" s="79"/>
      <c r="P118" s="79">
        <v>0.24784375929414096</v>
      </c>
      <c r="Q118" s="79"/>
      <c r="R118" s="10"/>
      <c r="S118" s="79">
        <v>4.8691708162337362</v>
      </c>
      <c r="T118" s="10"/>
      <c r="U118" s="47">
        <f t="shared" si="61"/>
        <v>94.101318528799453</v>
      </c>
      <c r="V118" s="47">
        <f t="shared" si="62"/>
        <v>98.970489345033187</v>
      </c>
      <c r="W118" s="10"/>
      <c r="X118" s="10"/>
      <c r="Y118" s="57">
        <f t="shared" si="63"/>
        <v>78.293017851484109</v>
      </c>
      <c r="Z118" s="57">
        <f t="shared" si="64"/>
        <v>0.36970529206718072</v>
      </c>
      <c r="AA118" s="57">
        <f t="shared" si="65"/>
        <v>11.967888454631879</v>
      </c>
      <c r="AB118" s="57">
        <f t="shared" si="66"/>
        <v>2.0967571564381537</v>
      </c>
      <c r="AC118" s="57">
        <f t="shared" si="67"/>
        <v>0</v>
      </c>
      <c r="AD118" s="57">
        <f t="shared" si="68"/>
        <v>0.1795711418612021</v>
      </c>
      <c r="AE118" s="57">
        <f t="shared" si="69"/>
        <v>1.869652477025457</v>
      </c>
      <c r="AF118" s="57">
        <f t="shared" si="70"/>
        <v>3.6283933664307595</v>
      </c>
      <c r="AG118" s="57">
        <f t="shared" si="71"/>
        <v>1.5950142600612656</v>
      </c>
      <c r="AH118" s="57">
        <f t="shared" si="72"/>
        <v>0</v>
      </c>
      <c r="AI118" s="57">
        <f t="shared" si="73"/>
        <v>100</v>
      </c>
      <c r="AJ118" s="9"/>
      <c r="AK118" s="3">
        <f t="shared" si="14"/>
        <v>78.293017851484109</v>
      </c>
      <c r="AL118" s="3">
        <f t="shared" si="15"/>
        <v>1.5950142600612656</v>
      </c>
      <c r="AM118" s="3">
        <f t="shared" si="16"/>
        <v>5.2234076264920253</v>
      </c>
      <c r="AN118" s="3">
        <f t="shared" si="17"/>
        <v>0.92111368909512759</v>
      </c>
      <c r="AO118" s="3">
        <f t="shared" si="18"/>
        <v>1.0788131702970443</v>
      </c>
      <c r="AP118" s="3">
        <f t="shared" si="19"/>
        <v>1.5554181575840234</v>
      </c>
      <c r="AQ118" s="3">
        <f t="shared" si="20"/>
        <v>3.3537551494665685</v>
      </c>
      <c r="AR118" s="9"/>
      <c r="AS118" s="3">
        <v>18.406914600415558</v>
      </c>
      <c r="AT118" s="3">
        <v>18.108694721009581</v>
      </c>
      <c r="AU118" s="3">
        <v>63.484390678574869</v>
      </c>
      <c r="AV118" s="11"/>
      <c r="AW118" s="3">
        <v>9.9805660574106074</v>
      </c>
      <c r="AX118" s="3">
        <v>55.59703515731583</v>
      </c>
      <c r="AY118" s="3">
        <v>34.422398785273565</v>
      </c>
    </row>
    <row r="119" spans="1:51" x14ac:dyDescent="0.25">
      <c r="A119" s="77" t="s">
        <v>184</v>
      </c>
      <c r="B119" s="78"/>
      <c r="C119" s="80" t="s">
        <v>169</v>
      </c>
      <c r="D119" s="74" t="s">
        <v>174</v>
      </c>
      <c r="E119" s="79">
        <v>73.558459696727866</v>
      </c>
      <c r="F119" s="79">
        <v>0.36412609736632084</v>
      </c>
      <c r="G119" s="79">
        <v>11.891460494812451</v>
      </c>
      <c r="H119" s="79">
        <v>2.2545889864325619</v>
      </c>
      <c r="I119" s="79">
        <v>0</v>
      </c>
      <c r="J119" s="79">
        <v>0.29928172386272944</v>
      </c>
      <c r="K119" s="79">
        <v>1.8705107741420592</v>
      </c>
      <c r="L119" s="79">
        <v>3.935554668794893</v>
      </c>
      <c r="M119" s="79">
        <v>1.4664804469273744</v>
      </c>
      <c r="N119" s="79">
        <v>0</v>
      </c>
      <c r="O119" s="79"/>
      <c r="P119" s="79">
        <v>0.24940143655227456</v>
      </c>
      <c r="Q119" s="79"/>
      <c r="R119" s="10"/>
      <c r="S119" s="79">
        <v>3.5188751606297428</v>
      </c>
      <c r="T119" s="10"/>
      <c r="U119" s="47">
        <f t="shared" si="61"/>
        <v>95.889864325618547</v>
      </c>
      <c r="V119" s="47">
        <f t="shared" si="62"/>
        <v>99.408739486248294</v>
      </c>
      <c r="W119" s="10"/>
      <c r="X119" s="10"/>
      <c r="Y119" s="57">
        <f t="shared" si="63"/>
        <v>76.911442578491716</v>
      </c>
      <c r="Z119" s="57">
        <f t="shared" si="64"/>
        <v>0.38072389694377801</v>
      </c>
      <c r="AA119" s="57">
        <f t="shared" si="65"/>
        <v>12.433503702931052</v>
      </c>
      <c r="AB119" s="57">
        <f t="shared" si="66"/>
        <v>2.3573589235422965</v>
      </c>
      <c r="AC119" s="57">
        <f t="shared" si="67"/>
        <v>0</v>
      </c>
      <c r="AD119" s="57">
        <f t="shared" si="68"/>
        <v>0.3129237509126942</v>
      </c>
      <c r="AE119" s="57">
        <f t="shared" si="69"/>
        <v>1.9557734432043392</v>
      </c>
      <c r="AF119" s="57">
        <f t="shared" si="70"/>
        <v>4.1149473245019301</v>
      </c>
      <c r="AG119" s="57">
        <f t="shared" si="71"/>
        <v>1.5333263794722019</v>
      </c>
      <c r="AH119" s="57">
        <f t="shared" si="72"/>
        <v>0</v>
      </c>
      <c r="AI119" s="57">
        <f t="shared" si="73"/>
        <v>99.999999999999986</v>
      </c>
      <c r="AJ119" s="9"/>
      <c r="AK119" s="3">
        <f t="shared" si="14"/>
        <v>76.911442578491716</v>
      </c>
      <c r="AL119" s="3">
        <f t="shared" si="15"/>
        <v>1.5333263794722019</v>
      </c>
      <c r="AM119" s="3">
        <f t="shared" si="16"/>
        <v>5.648273703974132</v>
      </c>
      <c r="AN119" s="3">
        <f t="shared" si="17"/>
        <v>0.8828125</v>
      </c>
      <c r="AO119" s="3">
        <f t="shared" si="18"/>
        <v>1.0375387473803945</v>
      </c>
      <c r="AP119" s="3">
        <f t="shared" si="19"/>
        <v>1.4752916686686945</v>
      </c>
      <c r="AQ119" s="3">
        <f t="shared" si="20"/>
        <v>3.6925002607697928</v>
      </c>
      <c r="AR119" s="9"/>
      <c r="AS119" s="3">
        <v>16.288468111547591</v>
      </c>
      <c r="AT119" s="3">
        <v>17.437090042883035</v>
      </c>
      <c r="AU119" s="3">
        <v>66.27444184556937</v>
      </c>
      <c r="AV119" s="11"/>
      <c r="AW119" s="3">
        <v>9.7271194506406147</v>
      </c>
      <c r="AX119" s="3">
        <v>50.695223034754832</v>
      </c>
      <c r="AY119" s="3">
        <v>39.57765751460456</v>
      </c>
    </row>
    <row r="120" spans="1:51" x14ac:dyDescent="0.25">
      <c r="A120" s="77" t="s">
        <v>560</v>
      </c>
      <c r="B120" s="78"/>
      <c r="C120" s="78"/>
      <c r="D120" s="74" t="s">
        <v>174</v>
      </c>
      <c r="E120" s="79">
        <v>73.71775719549845</v>
      </c>
      <c r="F120" s="79">
        <v>0.39836669654416895</v>
      </c>
      <c r="G120" s="79">
        <v>12.190020914251569</v>
      </c>
      <c r="H120" s="79">
        <v>1.9719151478936361</v>
      </c>
      <c r="I120" s="79">
        <v>0</v>
      </c>
      <c r="J120" s="79">
        <v>0.32865252464893935</v>
      </c>
      <c r="K120" s="79">
        <v>1.9221193108256149</v>
      </c>
      <c r="L120" s="79">
        <v>3.9239119609600639</v>
      </c>
      <c r="M120" s="79">
        <v>1.6333034558310924</v>
      </c>
      <c r="N120" s="79">
        <v>0</v>
      </c>
      <c r="O120" s="79"/>
      <c r="P120" s="79">
        <v>0.30873418982173101</v>
      </c>
      <c r="Q120" s="79"/>
      <c r="R120" s="10"/>
      <c r="S120" s="79">
        <v>4.0748651356707715</v>
      </c>
      <c r="T120" s="10"/>
      <c r="U120" s="47">
        <f t="shared" si="61"/>
        <v>96.394781396275292</v>
      </c>
      <c r="V120" s="47">
        <f t="shared" si="62"/>
        <v>100.46964653194607</v>
      </c>
      <c r="W120" s="10"/>
      <c r="X120" s="10"/>
      <c r="Y120" s="57">
        <f t="shared" si="63"/>
        <v>76.720563847429531</v>
      </c>
      <c r="Z120" s="57">
        <f t="shared" si="64"/>
        <v>0.41459369817578784</v>
      </c>
      <c r="AA120" s="57">
        <f t="shared" si="65"/>
        <v>12.686567164179108</v>
      </c>
      <c r="AB120" s="57">
        <f t="shared" si="66"/>
        <v>2.0522388059701497</v>
      </c>
      <c r="AC120" s="57">
        <f t="shared" si="67"/>
        <v>0</v>
      </c>
      <c r="AD120" s="57">
        <f t="shared" si="68"/>
        <v>0.3420398009950249</v>
      </c>
      <c r="AE120" s="57">
        <f t="shared" si="69"/>
        <v>2.0004145936981761</v>
      </c>
      <c r="AF120" s="57">
        <f t="shared" si="70"/>
        <v>4.08374792703151</v>
      </c>
      <c r="AG120" s="57">
        <f t="shared" si="71"/>
        <v>1.6998341625207298</v>
      </c>
      <c r="AH120" s="57">
        <f t="shared" si="72"/>
        <v>0</v>
      </c>
      <c r="AI120" s="57">
        <f t="shared" si="73"/>
        <v>100.00000000000003</v>
      </c>
      <c r="AJ120" s="9"/>
      <c r="AK120" s="3">
        <f t="shared" si="14"/>
        <v>76.720563847429531</v>
      </c>
      <c r="AL120" s="3">
        <f t="shared" si="15"/>
        <v>1.6998341625207298</v>
      </c>
      <c r="AM120" s="3">
        <f t="shared" si="16"/>
        <v>5.7835820895522403</v>
      </c>
      <c r="AN120" s="3">
        <f t="shared" si="17"/>
        <v>0.85714285714285721</v>
      </c>
      <c r="AO120" s="3">
        <f t="shared" si="18"/>
        <v>1.0404178242685547</v>
      </c>
      <c r="AP120" s="3">
        <f t="shared" si="19"/>
        <v>1.4826410050636178</v>
      </c>
      <c r="AQ120" s="3">
        <f t="shared" si="20"/>
        <v>3.7831674958540642</v>
      </c>
      <c r="AR120" s="9"/>
      <c r="AS120" s="3">
        <v>17.761662672896161</v>
      </c>
      <c r="AT120" s="3">
        <v>17.543123051594193</v>
      </c>
      <c r="AU120" s="3">
        <v>64.695214275509642</v>
      </c>
      <c r="AV120" s="11"/>
      <c r="AW120" s="3">
        <v>10.769813661577073</v>
      </c>
      <c r="AX120" s="3">
        <v>50.00213571193116</v>
      </c>
      <c r="AY120" s="3">
        <v>39.228050626491779</v>
      </c>
    </row>
    <row r="121" spans="1:51" x14ac:dyDescent="0.25">
      <c r="A121" s="77" t="s">
        <v>446</v>
      </c>
      <c r="B121" s="78"/>
      <c r="C121" s="78" t="s">
        <v>170</v>
      </c>
      <c r="D121" s="74" t="s">
        <v>174</v>
      </c>
      <c r="E121" s="79">
        <v>71.84</v>
      </c>
      <c r="F121" s="79">
        <v>0.3</v>
      </c>
      <c r="G121" s="79">
        <v>11.92</v>
      </c>
      <c r="H121" s="79">
        <v>1.87</v>
      </c>
      <c r="I121" s="79">
        <v>0.09</v>
      </c>
      <c r="J121" s="79">
        <v>0.28000000000000003</v>
      </c>
      <c r="K121" s="79">
        <v>1.93</v>
      </c>
      <c r="L121" s="79">
        <v>3.71</v>
      </c>
      <c r="M121" s="79">
        <v>1.42</v>
      </c>
      <c r="N121" s="79">
        <v>0</v>
      </c>
      <c r="O121" s="79"/>
      <c r="P121" s="79">
        <v>0.23</v>
      </c>
      <c r="Q121" s="79"/>
      <c r="R121" s="10"/>
      <c r="S121" s="79">
        <v>5.6115910062235876</v>
      </c>
      <c r="T121" s="10"/>
      <c r="U121" s="47">
        <f t="shared" si="61"/>
        <v>93.590000000000018</v>
      </c>
      <c r="V121" s="47">
        <f t="shared" si="62"/>
        <v>99.201591006223609</v>
      </c>
      <c r="W121" s="10"/>
      <c r="X121" s="10"/>
      <c r="Y121" s="57">
        <f t="shared" si="63"/>
        <v>76.949443016281052</v>
      </c>
      <c r="Z121" s="57">
        <f t="shared" si="64"/>
        <v>0.32133676092544983</v>
      </c>
      <c r="AA121" s="57">
        <f t="shared" si="65"/>
        <v>12.76778063410454</v>
      </c>
      <c r="AB121" s="57">
        <f t="shared" si="66"/>
        <v>2.0029991431019707</v>
      </c>
      <c r="AC121" s="57">
        <f t="shared" si="67"/>
        <v>9.6401028277634943E-2</v>
      </c>
      <c r="AD121" s="57">
        <f t="shared" si="68"/>
        <v>0.29991431019708653</v>
      </c>
      <c r="AE121" s="57">
        <f t="shared" si="69"/>
        <v>2.0672664952870607</v>
      </c>
      <c r="AF121" s="57">
        <f t="shared" si="70"/>
        <v>3.9738646101113964</v>
      </c>
      <c r="AG121" s="57">
        <f t="shared" si="71"/>
        <v>1.5209940017137957</v>
      </c>
      <c r="AH121" s="57">
        <f t="shared" si="72"/>
        <v>0</v>
      </c>
      <c r="AI121" s="57">
        <f t="shared" si="73"/>
        <v>99.999999999999986</v>
      </c>
      <c r="AJ121" s="9"/>
      <c r="AK121" s="3">
        <f t="shared" si="14"/>
        <v>76.949443016281052</v>
      </c>
      <c r="AL121" s="3">
        <f t="shared" si="15"/>
        <v>1.5209940017137957</v>
      </c>
      <c r="AM121" s="3">
        <f t="shared" si="16"/>
        <v>5.4948586118251921</v>
      </c>
      <c r="AN121" s="3">
        <f t="shared" si="17"/>
        <v>0.86976744186046517</v>
      </c>
      <c r="AO121" s="3">
        <f t="shared" si="18"/>
        <v>1.0692422762807305</v>
      </c>
      <c r="AP121" s="3">
        <f t="shared" si="19"/>
        <v>1.5603900330781006</v>
      </c>
      <c r="AQ121" s="3">
        <f t="shared" si="20"/>
        <v>3.4275921165381313</v>
      </c>
      <c r="AR121" s="9"/>
      <c r="AS121" s="3">
        <v>16.388409670353049</v>
      </c>
      <c r="AT121" s="3">
        <v>18.694575467778236</v>
      </c>
      <c r="AU121" s="3">
        <v>64.917014861868708</v>
      </c>
      <c r="AV121" s="11"/>
      <c r="AW121" s="3">
        <v>9.6850912017152826</v>
      </c>
      <c r="AX121" s="3">
        <v>51.950770841830973</v>
      </c>
      <c r="AY121" s="3">
        <v>38.364137956453739</v>
      </c>
    </row>
    <row r="122" spans="1:51" x14ac:dyDescent="0.25">
      <c r="A122" s="77" t="s">
        <v>446</v>
      </c>
      <c r="B122" s="78"/>
      <c r="C122" s="78" t="s">
        <v>170</v>
      </c>
      <c r="D122" s="74" t="s">
        <v>174</v>
      </c>
      <c r="E122" s="79">
        <v>73.94253790901837</v>
      </c>
      <c r="F122" s="79">
        <v>0.34916201117318435</v>
      </c>
      <c r="G122" s="79">
        <v>11.996209098164407</v>
      </c>
      <c r="H122" s="79">
        <v>2.1797685554668793</v>
      </c>
      <c r="I122" s="79">
        <v>4.4892258579409421E-2</v>
      </c>
      <c r="J122" s="79">
        <v>0.27434158020750204</v>
      </c>
      <c r="K122" s="79">
        <v>1.9203910614525139</v>
      </c>
      <c r="L122" s="79">
        <v>3.7509976057462091</v>
      </c>
      <c r="M122" s="79">
        <v>1.4415403032721468</v>
      </c>
      <c r="N122" s="79">
        <v>0</v>
      </c>
      <c r="O122" s="79"/>
      <c r="P122" s="79">
        <v>0.24441340782122906</v>
      </c>
      <c r="Q122" s="79"/>
      <c r="R122" s="10"/>
      <c r="S122" s="79">
        <v>3.9124019624768605</v>
      </c>
      <c r="T122" s="10"/>
      <c r="U122" s="47">
        <f t="shared" si="61"/>
        <v>96.144253790901843</v>
      </c>
      <c r="V122" s="47">
        <f t="shared" si="62"/>
        <v>100.05665575337871</v>
      </c>
      <c r="W122" s="10"/>
      <c r="X122" s="10"/>
      <c r="Y122" s="57">
        <f t="shared" si="63"/>
        <v>77.103921772599634</v>
      </c>
      <c r="Z122" s="57">
        <f t="shared" si="64"/>
        <v>0.36409029439300949</v>
      </c>
      <c r="AA122" s="57">
        <f t="shared" si="65"/>
        <v>12.509102257359826</v>
      </c>
      <c r="AB122" s="57">
        <f t="shared" si="66"/>
        <v>2.272963694996359</v>
      </c>
      <c r="AC122" s="57">
        <f t="shared" si="67"/>
        <v>4.6811609279101218E-2</v>
      </c>
      <c r="AD122" s="57">
        <f t="shared" si="68"/>
        <v>0.28607094559450752</v>
      </c>
      <c r="AE122" s="57">
        <f t="shared" si="69"/>
        <v>2.0024966191615521</v>
      </c>
      <c r="AF122" s="57">
        <f t="shared" si="70"/>
        <v>3.911370019764902</v>
      </c>
      <c r="AG122" s="57">
        <f t="shared" si="71"/>
        <v>1.5031727868511391</v>
      </c>
      <c r="AH122" s="57">
        <f t="shared" si="72"/>
        <v>0</v>
      </c>
      <c r="AI122" s="57">
        <f t="shared" si="73"/>
        <v>100.00000000000003</v>
      </c>
      <c r="AJ122" s="9"/>
      <c r="AK122" s="3">
        <f t="shared" si="14"/>
        <v>77.103921772599634</v>
      </c>
      <c r="AL122" s="3">
        <f t="shared" si="15"/>
        <v>1.5031727868511391</v>
      </c>
      <c r="AM122" s="3">
        <f t="shared" si="16"/>
        <v>5.4145428066160406</v>
      </c>
      <c r="AN122" s="3">
        <f t="shared" si="17"/>
        <v>0.88821138211382111</v>
      </c>
      <c r="AO122" s="3">
        <f t="shared" si="18"/>
        <v>1.0690514419865111</v>
      </c>
      <c r="AP122" s="3">
        <f t="shared" si="19"/>
        <v>1.5519304544449619</v>
      </c>
      <c r="AQ122" s="3">
        <f t="shared" si="20"/>
        <v>3.4120461874544885</v>
      </c>
      <c r="AR122" s="9"/>
      <c r="AS122" s="3">
        <v>16.493042371691761</v>
      </c>
      <c r="AT122" s="3">
        <v>18.440533966619032</v>
      </c>
      <c r="AU122" s="3">
        <v>65.0664236616892</v>
      </c>
      <c r="AV122" s="11"/>
      <c r="AW122" s="3">
        <v>9.5693061186665638</v>
      </c>
      <c r="AX122" s="3">
        <v>52.678985492210664</v>
      </c>
      <c r="AY122" s="3">
        <v>37.751708389122783</v>
      </c>
    </row>
    <row r="123" spans="1:51" x14ac:dyDescent="0.25">
      <c r="A123" s="77" t="s">
        <v>446</v>
      </c>
      <c r="B123" s="78"/>
      <c r="C123" s="78" t="s">
        <v>170</v>
      </c>
      <c r="D123" s="74" t="s">
        <v>174</v>
      </c>
      <c r="E123" s="79">
        <v>74.810227726727931</v>
      </c>
      <c r="F123" s="79">
        <v>0.31961646024770274</v>
      </c>
      <c r="G123" s="79">
        <v>11.835797043547743</v>
      </c>
      <c r="H123" s="79">
        <v>2.1074710347582899</v>
      </c>
      <c r="I123" s="79">
        <v>0.11985617259288853</v>
      </c>
      <c r="J123" s="79">
        <v>0.19976028765481424</v>
      </c>
      <c r="K123" s="79">
        <v>1.7878545745105874</v>
      </c>
      <c r="L123" s="79">
        <v>3.5956851777866561</v>
      </c>
      <c r="M123" s="79">
        <v>1.3683579704354776</v>
      </c>
      <c r="N123" s="79">
        <v>0</v>
      </c>
      <c r="O123" s="79"/>
      <c r="P123" s="79">
        <v>0.23971234518577705</v>
      </c>
      <c r="Q123" s="79"/>
      <c r="R123" s="10"/>
      <c r="S123" s="79">
        <v>4.1407632062838822</v>
      </c>
      <c r="T123" s="10"/>
      <c r="U123" s="47">
        <f t="shared" si="61"/>
        <v>96.384338793447881</v>
      </c>
      <c r="V123" s="47">
        <f t="shared" si="62"/>
        <v>100.52510199973176</v>
      </c>
      <c r="W123" s="10"/>
      <c r="X123" s="10"/>
      <c r="Y123" s="57">
        <f t="shared" si="63"/>
        <v>77.810097652191985</v>
      </c>
      <c r="Z123" s="57">
        <f t="shared" si="64"/>
        <v>0.33243299397465198</v>
      </c>
      <c r="AA123" s="57">
        <f t="shared" si="65"/>
        <v>12.310409308123832</v>
      </c>
      <c r="AB123" s="57">
        <f t="shared" si="66"/>
        <v>2.1919800540203616</v>
      </c>
      <c r="AC123" s="57">
        <f t="shared" si="67"/>
        <v>0.12466237274049449</v>
      </c>
      <c r="AD123" s="57">
        <f t="shared" si="68"/>
        <v>0.20777062123415749</v>
      </c>
      <c r="AE123" s="57">
        <f t="shared" si="69"/>
        <v>1.8595470600457096</v>
      </c>
      <c r="AF123" s="57">
        <f t="shared" si="70"/>
        <v>3.7398711822148352</v>
      </c>
      <c r="AG123" s="57">
        <f t="shared" si="71"/>
        <v>1.4232287554539789</v>
      </c>
      <c r="AH123" s="57">
        <f t="shared" si="72"/>
        <v>0</v>
      </c>
      <c r="AI123" s="57">
        <f t="shared" si="73"/>
        <v>100.00000000000001</v>
      </c>
      <c r="AJ123" s="9"/>
      <c r="AK123" s="3">
        <f t="shared" si="14"/>
        <v>77.810097652191985</v>
      </c>
      <c r="AL123" s="3">
        <f t="shared" si="15"/>
        <v>1.4232287554539789</v>
      </c>
      <c r="AM123" s="3">
        <f t="shared" si="16"/>
        <v>5.1630999376688145</v>
      </c>
      <c r="AN123" s="3">
        <f t="shared" si="17"/>
        <v>0.91341991341991347</v>
      </c>
      <c r="AO123" s="3">
        <f t="shared" si="18"/>
        <v>1.1117886887262651</v>
      </c>
      <c r="AP123" s="3">
        <f t="shared" si="19"/>
        <v>1.6004709088691342</v>
      </c>
      <c r="AQ123" s="3">
        <f t="shared" si="20"/>
        <v>3.3035528776231047</v>
      </c>
      <c r="AR123" s="9"/>
      <c r="AS123" s="3">
        <v>16.445816665571808</v>
      </c>
      <c r="AT123" s="3">
        <v>18.034235610982222</v>
      </c>
      <c r="AU123" s="3">
        <v>65.519947723445966</v>
      </c>
      <c r="AV123" s="11"/>
      <c r="AW123" s="3">
        <v>8.9848893941344308</v>
      </c>
      <c r="AX123" s="3">
        <v>55.21941280771285</v>
      </c>
      <c r="AY123" s="3">
        <v>35.795697798152709</v>
      </c>
    </row>
    <row r="124" spans="1:51" x14ac:dyDescent="0.25">
      <c r="A124" s="77" t="s">
        <v>446</v>
      </c>
      <c r="B124" s="78"/>
      <c r="C124" s="78" t="s">
        <v>170</v>
      </c>
      <c r="D124" s="74" t="s">
        <v>174</v>
      </c>
      <c r="E124" s="79">
        <v>74.430000000000007</v>
      </c>
      <c r="F124" s="79">
        <v>0.37</v>
      </c>
      <c r="G124" s="79">
        <v>11.45</v>
      </c>
      <c r="H124" s="79">
        <v>1.87</v>
      </c>
      <c r="I124" s="79">
        <v>0</v>
      </c>
      <c r="J124" s="79">
        <v>0.13</v>
      </c>
      <c r="K124" s="79">
        <v>1.57</v>
      </c>
      <c r="L124" s="79">
        <v>4.21</v>
      </c>
      <c r="M124" s="79">
        <v>1.6</v>
      </c>
      <c r="N124" s="79">
        <v>0</v>
      </c>
      <c r="O124" s="79"/>
      <c r="P124" s="79">
        <v>0.24</v>
      </c>
      <c r="Q124" s="79"/>
      <c r="R124" s="10"/>
      <c r="S124" s="79">
        <v>3.9129457808093084</v>
      </c>
      <c r="T124" s="10"/>
      <c r="U124" s="47">
        <f t="shared" si="61"/>
        <v>95.86999999999999</v>
      </c>
      <c r="V124" s="47">
        <f t="shared" si="62"/>
        <v>99.7829457808093</v>
      </c>
      <c r="W124" s="10"/>
      <c r="X124" s="10"/>
      <c r="Y124" s="57">
        <f t="shared" si="63"/>
        <v>77.831224511136668</v>
      </c>
      <c r="Z124" s="57">
        <f t="shared" si="64"/>
        <v>0.3869078740980863</v>
      </c>
      <c r="AA124" s="57">
        <f t="shared" si="65"/>
        <v>11.973230157900238</v>
      </c>
      <c r="AB124" s="57">
        <f t="shared" si="66"/>
        <v>1.9554533096308684</v>
      </c>
      <c r="AC124" s="57">
        <f t="shared" si="67"/>
        <v>0</v>
      </c>
      <c r="AD124" s="57">
        <f t="shared" si="68"/>
        <v>0.13594060441284112</v>
      </c>
      <c r="AE124" s="57">
        <f t="shared" si="69"/>
        <v>1.641744222524312</v>
      </c>
      <c r="AF124" s="57">
        <f t="shared" si="70"/>
        <v>4.4023841890620083</v>
      </c>
      <c r="AG124" s="57">
        <f t="shared" si="71"/>
        <v>1.6731151312349677</v>
      </c>
      <c r="AH124" s="57">
        <f t="shared" si="72"/>
        <v>0</v>
      </c>
      <c r="AI124" s="57">
        <f t="shared" si="73"/>
        <v>99.999999999999972</v>
      </c>
      <c r="AJ124" s="9"/>
      <c r="AK124" s="3">
        <f t="shared" si="14"/>
        <v>77.831224511136668</v>
      </c>
      <c r="AL124" s="3">
        <f t="shared" si="15"/>
        <v>1.6731151312349677</v>
      </c>
      <c r="AM124" s="3">
        <f t="shared" si="16"/>
        <v>6.0754993202969763</v>
      </c>
      <c r="AN124" s="3">
        <f t="shared" si="17"/>
        <v>0.93499999999999994</v>
      </c>
      <c r="AO124" s="3">
        <f t="shared" si="18"/>
        <v>0.9947198977122812</v>
      </c>
      <c r="AP124" s="3">
        <f t="shared" si="19"/>
        <v>1.3227307802851163</v>
      </c>
      <c r="AQ124" s="3">
        <f t="shared" si="20"/>
        <v>4.4337550977726643</v>
      </c>
      <c r="AR124" s="9"/>
      <c r="AS124" s="3">
        <v>17.203224861434638</v>
      </c>
      <c r="AT124" s="3">
        <v>14.167700474612298</v>
      </c>
      <c r="AU124" s="3">
        <v>68.629074663953062</v>
      </c>
      <c r="AV124" s="11"/>
      <c r="AW124" s="3">
        <v>10.240823093702517</v>
      </c>
      <c r="AX124" s="3">
        <v>48.905312681480595</v>
      </c>
      <c r="AY124" s="3">
        <v>40.853864224816881</v>
      </c>
    </row>
    <row r="125" spans="1:51" x14ac:dyDescent="0.25">
      <c r="A125" s="77" t="s">
        <v>446</v>
      </c>
      <c r="B125" s="78"/>
      <c r="C125" s="78" t="s">
        <v>170</v>
      </c>
      <c r="D125" s="74" t="s">
        <v>174</v>
      </c>
      <c r="E125" s="79">
        <v>74.315204446208796</v>
      </c>
      <c r="F125" s="79">
        <v>0.39698292973402144</v>
      </c>
      <c r="G125" s="79">
        <v>11.492655815799919</v>
      </c>
      <c r="H125" s="79">
        <v>1.8558951965065502</v>
      </c>
      <c r="I125" s="79">
        <v>9.924573243350536E-2</v>
      </c>
      <c r="J125" s="79">
        <v>0</v>
      </c>
      <c r="K125" s="79">
        <v>1.6276300119094878</v>
      </c>
      <c r="L125" s="79">
        <v>3.5728463676061928</v>
      </c>
      <c r="M125" s="79">
        <v>1.4589122667725287</v>
      </c>
      <c r="N125" s="79">
        <v>0</v>
      </c>
      <c r="O125" s="79"/>
      <c r="P125" s="79">
        <v>0.28781262405716551</v>
      </c>
      <c r="Q125" s="79"/>
      <c r="R125" s="10"/>
      <c r="S125" s="79">
        <v>4.7728958355638467</v>
      </c>
      <c r="T125" s="10"/>
      <c r="U125" s="47">
        <f t="shared" si="61"/>
        <v>95.107185391028167</v>
      </c>
      <c r="V125" s="47">
        <f t="shared" si="62"/>
        <v>99.880081226592011</v>
      </c>
      <c r="W125" s="10"/>
      <c r="X125" s="10"/>
      <c r="Y125" s="57">
        <f t="shared" si="63"/>
        <v>78.37554950805945</v>
      </c>
      <c r="Z125" s="57">
        <f t="shared" si="64"/>
        <v>0.41867280720117239</v>
      </c>
      <c r="AA125" s="57">
        <f t="shared" si="65"/>
        <v>12.12057776847394</v>
      </c>
      <c r="AB125" s="57">
        <f t="shared" si="66"/>
        <v>1.957295373665481</v>
      </c>
      <c r="AC125" s="57">
        <f t="shared" si="67"/>
        <v>0.1046682018002931</v>
      </c>
      <c r="AD125" s="57">
        <f t="shared" si="68"/>
        <v>0</v>
      </c>
      <c r="AE125" s="57">
        <f t="shared" si="69"/>
        <v>1.7165585095248066</v>
      </c>
      <c r="AF125" s="57">
        <f t="shared" si="70"/>
        <v>3.7680552648105512</v>
      </c>
      <c r="AG125" s="57">
        <f t="shared" si="71"/>
        <v>1.5386225664643083</v>
      </c>
      <c r="AH125" s="57">
        <f t="shared" si="72"/>
        <v>0</v>
      </c>
      <c r="AI125" s="57">
        <f t="shared" si="73"/>
        <v>100</v>
      </c>
      <c r="AJ125" s="9"/>
      <c r="AK125" s="3">
        <f t="shared" si="14"/>
        <v>78.37554950805945</v>
      </c>
      <c r="AL125" s="3">
        <f t="shared" si="15"/>
        <v>1.5386225664643083</v>
      </c>
      <c r="AM125" s="3">
        <f t="shared" si="16"/>
        <v>5.3066778312748593</v>
      </c>
      <c r="AN125" s="3">
        <f t="shared" si="17"/>
        <v>1</v>
      </c>
      <c r="AO125" s="3">
        <f t="shared" si="18"/>
        <v>1.1034855536540864</v>
      </c>
      <c r="AP125" s="3">
        <f t="shared" si="19"/>
        <v>1.541470213017734</v>
      </c>
      <c r="AQ125" s="3">
        <f t="shared" si="20"/>
        <v>3.5901193217500529</v>
      </c>
      <c r="AR125" s="9"/>
      <c r="AS125" s="3">
        <v>17.701261046293858</v>
      </c>
      <c r="AT125" s="3">
        <v>16.574504390771747</v>
      </c>
      <c r="AU125" s="3">
        <v>65.724234562934399</v>
      </c>
      <c r="AV125" s="11"/>
      <c r="AW125" s="3">
        <v>9.5177486655904211</v>
      </c>
      <c r="AX125" s="3">
        <v>55.143145031624869</v>
      </c>
      <c r="AY125" s="3">
        <v>35.339106302784707</v>
      </c>
    </row>
    <row r="126" spans="1:51" x14ac:dyDescent="0.25">
      <c r="A126" s="77" t="s">
        <v>483</v>
      </c>
      <c r="B126" s="78"/>
      <c r="C126" s="78"/>
      <c r="D126" s="74" t="s">
        <v>173</v>
      </c>
      <c r="E126" s="79">
        <v>72.045272435897445</v>
      </c>
      <c r="F126" s="79">
        <v>0.35056089743589741</v>
      </c>
      <c r="G126" s="79">
        <v>12.850560897435898</v>
      </c>
      <c r="H126" s="79">
        <v>1.1318108974358974</v>
      </c>
      <c r="I126" s="79">
        <v>0</v>
      </c>
      <c r="J126" s="79">
        <v>0</v>
      </c>
      <c r="K126" s="79">
        <v>2.0432692307692308</v>
      </c>
      <c r="L126" s="79">
        <v>3.8161057692307692</v>
      </c>
      <c r="M126" s="79">
        <v>1.6326121794871793</v>
      </c>
      <c r="N126" s="79">
        <v>0</v>
      </c>
      <c r="O126" s="79"/>
      <c r="P126" s="79">
        <v>0.37059294871794873</v>
      </c>
      <c r="Q126" s="79"/>
      <c r="R126" s="10"/>
      <c r="S126" s="79">
        <v>5.0972882506084911</v>
      </c>
      <c r="T126" s="10"/>
      <c r="U126" s="47">
        <f t="shared" ref="U126:U137" si="74">SUM(E126:Q126)</f>
        <v>94.240785256410263</v>
      </c>
      <c r="V126" s="47">
        <f t="shared" ref="V126:V157" si="75">U126+S126</f>
        <v>99.338073507018748</v>
      </c>
      <c r="W126" s="10"/>
      <c r="X126" s="10"/>
      <c r="Y126" s="57">
        <f t="shared" ref="Y126:Y137" si="76">100*E126/(SUM($E126:$G126)+$H126+SUM($I126:$N126))</f>
        <v>76.749893299189068</v>
      </c>
      <c r="Z126" s="57">
        <f t="shared" ref="Z126:Z137" si="77">100*F126/(SUM($E126:$G126)+$H126+SUM($I126:$N126))</f>
        <v>0.37345283824157061</v>
      </c>
      <c r="AA126" s="57">
        <f t="shared" ref="AA126:AA137" si="78">100*G126/(SUM($E126:$G126)+$H126+SUM($I126:$N126))</f>
        <v>13.689714041826717</v>
      </c>
      <c r="AB126" s="57">
        <f t="shared" ref="AB126:AB137" si="79">100*H126/(SUM($E126:$G126)+$H126+SUM($I126:$N126))</f>
        <v>1.2057191634656421</v>
      </c>
      <c r="AC126" s="57">
        <f t="shared" ref="AC126:AC137" si="80">100*I126/(SUM($E126:$G126)+$H126+SUM($I126:$N126))</f>
        <v>0</v>
      </c>
      <c r="AD126" s="57">
        <f t="shared" ref="AD126:AD137" si="81">100*J126/(SUM($E126:$G126)+$H126+SUM($I126:$N126))</f>
        <v>0</v>
      </c>
      <c r="AE126" s="57">
        <f t="shared" ref="AE126:AE137" si="82">100*K126/(SUM($E126:$G126)+$H126+SUM($I126:$N126))</f>
        <v>2.1766965428937257</v>
      </c>
      <c r="AF126" s="57">
        <f t="shared" ref="AF126:AF137" si="83">100*L126/(SUM($E126:$G126)+$H126+SUM($I126:$N126))</f>
        <v>4.0653008962868107</v>
      </c>
      <c r="AG126" s="57">
        <f t="shared" ref="AG126:AG137" si="84">100*M126/(SUM($E126:$G126)+$H126+SUM($I126:$N126))</f>
        <v>1.7392232180964571</v>
      </c>
      <c r="AH126" s="57">
        <f t="shared" ref="AH126:AH137" si="85">100*N126/(SUM($E126:$G126)+$H126+SUM($I126:$N126))</f>
        <v>0</v>
      </c>
      <c r="AI126" s="57">
        <f t="shared" ref="AI126:AI137" si="86">SUM(Y126:AH126)</f>
        <v>100</v>
      </c>
      <c r="AJ126" s="9"/>
      <c r="AK126" s="3">
        <f t="shared" ref="AK126:AK140" si="87">Y126</f>
        <v>76.749893299189068</v>
      </c>
      <c r="AL126" s="3">
        <f t="shared" ref="AL126:AL140" si="88">AG126</f>
        <v>1.7392232180964571</v>
      </c>
      <c r="AM126" s="3">
        <f t="shared" ref="AM126:AM140" si="89">AG126+AF126</f>
        <v>5.804524114383268</v>
      </c>
      <c r="AN126" s="3">
        <f t="shared" ref="AN126:AN140" si="90">AB126/(AD126+AB126)</f>
        <v>1</v>
      </c>
      <c r="AO126" s="3">
        <f t="shared" ref="AO126:AO140" si="91">(G126/G$4)/(K126/K$4+L126/L$4+M126/M$4)</f>
        <v>1.0928587668692529</v>
      </c>
      <c r="AP126" s="3">
        <f t="shared" ref="AP126:AP140" si="92">(G126/G$4)/(L126/L$4+M126/M$4)</f>
        <v>1.5975807015225103</v>
      </c>
      <c r="AQ126" s="3">
        <f t="shared" ref="AQ126:AQ140" si="93">AF126+AG126-AE126</f>
        <v>3.6278275714895423</v>
      </c>
      <c r="AR126" s="9"/>
      <c r="AS126" s="3">
        <v>17.875561912029656</v>
      </c>
      <c r="AT126" s="3">
        <v>18.776389966316867</v>
      </c>
      <c r="AU126" s="3">
        <v>63.348048121653477</v>
      </c>
      <c r="AV126" s="11"/>
      <c r="AW126" s="3">
        <v>10.903863620637958</v>
      </c>
      <c r="AX126" s="3">
        <v>50.454639079784791</v>
      </c>
      <c r="AY126" s="3">
        <v>38.64149729957726</v>
      </c>
    </row>
    <row r="127" spans="1:51" x14ac:dyDescent="0.25">
      <c r="A127" s="77" t="s">
        <v>483</v>
      </c>
      <c r="B127" s="78"/>
      <c r="C127" s="78"/>
      <c r="D127" s="74" t="s">
        <v>173</v>
      </c>
      <c r="E127" s="79">
        <v>73.436873747495</v>
      </c>
      <c r="F127" s="79">
        <v>0.28056112224448904</v>
      </c>
      <c r="G127" s="79">
        <v>12.935871743486976</v>
      </c>
      <c r="H127" s="79">
        <v>1.2424849699398799</v>
      </c>
      <c r="I127" s="79">
        <v>0</v>
      </c>
      <c r="J127" s="79">
        <v>0.12024048096192386</v>
      </c>
      <c r="K127" s="79">
        <v>2.0340681362725452</v>
      </c>
      <c r="L127" s="79">
        <v>3.3767535070140284</v>
      </c>
      <c r="M127" s="79">
        <v>1.7835671342685373</v>
      </c>
      <c r="N127" s="79">
        <v>0</v>
      </c>
      <c r="O127" s="79"/>
      <c r="P127" s="79">
        <v>0.29058116232464931</v>
      </c>
      <c r="Q127" s="79"/>
      <c r="R127" s="10"/>
      <c r="S127" s="79">
        <v>5.0973261532915162</v>
      </c>
      <c r="T127" s="10"/>
      <c r="U127" s="47">
        <f t="shared" si="74"/>
        <v>95.501002004008043</v>
      </c>
      <c r="V127" s="47">
        <f t="shared" si="75"/>
        <v>100.59832815729956</v>
      </c>
      <c r="W127" s="10"/>
      <c r="X127" s="10"/>
      <c r="Y127" s="57">
        <f t="shared" si="76"/>
        <v>77.131130288360353</v>
      </c>
      <c r="Z127" s="57">
        <f t="shared" si="77"/>
        <v>0.29467480530414653</v>
      </c>
      <c r="AA127" s="57">
        <f t="shared" si="78"/>
        <v>13.586613344559041</v>
      </c>
      <c r="AB127" s="57">
        <f t="shared" si="79"/>
        <v>1.3049884234897917</v>
      </c>
      <c r="AC127" s="57">
        <f t="shared" si="80"/>
        <v>0</v>
      </c>
      <c r="AD127" s="57">
        <f t="shared" si="81"/>
        <v>0.12628920227320564</v>
      </c>
      <c r="AE127" s="57">
        <f t="shared" si="82"/>
        <v>2.136392338455062</v>
      </c>
      <c r="AF127" s="57">
        <f t="shared" si="83"/>
        <v>3.5466217638391919</v>
      </c>
      <c r="AG127" s="57">
        <f t="shared" si="84"/>
        <v>1.8732898337192172</v>
      </c>
      <c r="AH127" s="57">
        <f t="shared" si="85"/>
        <v>0</v>
      </c>
      <c r="AI127" s="57">
        <f t="shared" si="86"/>
        <v>100</v>
      </c>
      <c r="AJ127" s="9"/>
      <c r="AK127" s="3">
        <f t="shared" si="87"/>
        <v>77.131130288360353</v>
      </c>
      <c r="AL127" s="3">
        <f t="shared" si="88"/>
        <v>1.8732898337192172</v>
      </c>
      <c r="AM127" s="3">
        <f t="shared" si="89"/>
        <v>5.4199115975584089</v>
      </c>
      <c r="AN127" s="3">
        <f t="shared" si="90"/>
        <v>0.91176470588235292</v>
      </c>
      <c r="AO127" s="3">
        <f t="shared" si="91"/>
        <v>1.1567765006960804</v>
      </c>
      <c r="AP127" s="3">
        <f t="shared" si="92"/>
        <v>1.7283513455641135</v>
      </c>
      <c r="AQ127" s="3">
        <f t="shared" si="93"/>
        <v>3.2835192591033469</v>
      </c>
      <c r="AR127" s="9"/>
      <c r="AS127" s="3">
        <v>20.714282362546868</v>
      </c>
      <c r="AT127" s="3">
        <v>19.826943019769228</v>
      </c>
      <c r="AU127" s="3">
        <v>59.458774617683915</v>
      </c>
      <c r="AV127" s="11"/>
      <c r="AW127" s="3">
        <v>11.845658313808276</v>
      </c>
      <c r="AX127" s="3">
        <v>54.15227897644013</v>
      </c>
      <c r="AY127" s="3">
        <v>34.002062709751591</v>
      </c>
    </row>
    <row r="128" spans="1:51" x14ac:dyDescent="0.25">
      <c r="A128" s="77" t="s">
        <v>559</v>
      </c>
      <c r="B128" s="78"/>
      <c r="C128" s="78" t="s">
        <v>171</v>
      </c>
      <c r="D128" s="74" t="s">
        <v>173</v>
      </c>
      <c r="E128" s="79">
        <v>75.259584664536746</v>
      </c>
      <c r="F128" s="79">
        <v>0.32281682641107562</v>
      </c>
      <c r="G128" s="79">
        <v>11.291932907348246</v>
      </c>
      <c r="H128" s="79">
        <v>1.6739882854100108</v>
      </c>
      <c r="I128" s="79">
        <v>0</v>
      </c>
      <c r="J128" s="79">
        <v>0.13312034078807242</v>
      </c>
      <c r="K128" s="79">
        <v>1.3145633652822151</v>
      </c>
      <c r="L128" s="79">
        <v>4.166666666666667</v>
      </c>
      <c r="M128" s="79">
        <v>1.5408679446219384</v>
      </c>
      <c r="N128" s="79">
        <v>0</v>
      </c>
      <c r="O128" s="79"/>
      <c r="P128" s="79">
        <v>0.29619275825346114</v>
      </c>
      <c r="Q128" s="79"/>
      <c r="R128" s="10"/>
      <c r="S128" s="79">
        <v>4.181744059789966</v>
      </c>
      <c r="T128" s="10"/>
      <c r="U128" s="47">
        <f t="shared" si="74"/>
        <v>95.999733759318403</v>
      </c>
      <c r="V128" s="47">
        <f t="shared" si="75"/>
        <v>100.18147781910837</v>
      </c>
      <c r="W128" s="10"/>
      <c r="X128" s="10"/>
      <c r="Y128" s="57">
        <f t="shared" si="76"/>
        <v>78.638244601314469</v>
      </c>
      <c r="Z128" s="57">
        <f t="shared" si="77"/>
        <v>0.33730917689606016</v>
      </c>
      <c r="AA128" s="57">
        <f t="shared" si="78"/>
        <v>11.798866362972499</v>
      </c>
      <c r="AB128" s="57">
        <f t="shared" si="79"/>
        <v>1.7491393399867863</v>
      </c>
      <c r="AC128" s="57">
        <f t="shared" si="80"/>
        <v>0</v>
      </c>
      <c r="AD128" s="57">
        <f t="shared" si="81"/>
        <v>0.13909656779218976</v>
      </c>
      <c r="AE128" s="57">
        <f t="shared" si="82"/>
        <v>1.3735786069478737</v>
      </c>
      <c r="AF128" s="57">
        <f t="shared" si="83"/>
        <v>4.3537225718955392</v>
      </c>
      <c r="AG128" s="57">
        <f t="shared" si="84"/>
        <v>1.6100427721945965</v>
      </c>
      <c r="AH128" s="57">
        <f t="shared" si="85"/>
        <v>0</v>
      </c>
      <c r="AI128" s="57">
        <f t="shared" si="86"/>
        <v>100.00000000000003</v>
      </c>
      <c r="AJ128" s="9"/>
      <c r="AK128" s="3">
        <f t="shared" si="87"/>
        <v>78.638244601314469</v>
      </c>
      <c r="AL128" s="3">
        <f t="shared" si="88"/>
        <v>1.6100427721945965</v>
      </c>
      <c r="AM128" s="3">
        <f t="shared" si="89"/>
        <v>5.9637653440901355</v>
      </c>
      <c r="AN128" s="3">
        <f t="shared" si="90"/>
        <v>0.92633517495395945</v>
      </c>
      <c r="AO128" s="3">
        <f t="shared" si="91"/>
        <v>1.0349044586504241</v>
      </c>
      <c r="AP128" s="3">
        <f t="shared" si="92"/>
        <v>1.3251797816884823</v>
      </c>
      <c r="AQ128" s="3">
        <f t="shared" si="93"/>
        <v>4.590186737142262</v>
      </c>
      <c r="AR128" s="9"/>
      <c r="AS128" s="3">
        <v>17.194564521439187</v>
      </c>
      <c r="AT128" s="3">
        <v>12.31167426490738</v>
      </c>
      <c r="AU128" s="3">
        <v>70.493761213653428</v>
      </c>
      <c r="AV128" s="11"/>
      <c r="AW128" s="3">
        <v>9.6993321661409126</v>
      </c>
      <c r="AX128" s="3">
        <v>50.535635994912802</v>
      </c>
      <c r="AY128" s="3">
        <v>39.765031838946278</v>
      </c>
    </row>
    <row r="129" spans="1:51" x14ac:dyDescent="0.25">
      <c r="A129" s="77" t="s">
        <v>181</v>
      </c>
      <c r="B129" s="78"/>
      <c r="C129" s="78" t="s">
        <v>170</v>
      </c>
      <c r="D129" s="74" t="s">
        <v>173</v>
      </c>
      <c r="E129" s="79">
        <v>73.31218399920688</v>
      </c>
      <c r="F129" s="79">
        <v>0.38167938931297707</v>
      </c>
      <c r="G129" s="79">
        <v>11.708139189055219</v>
      </c>
      <c r="H129" s="79">
        <v>1.8439575691484087</v>
      </c>
      <c r="I129" s="79">
        <v>0</v>
      </c>
      <c r="J129" s="79">
        <v>0.33706751264003165</v>
      </c>
      <c r="K129" s="79">
        <v>1.7596906909884007</v>
      </c>
      <c r="L129" s="79">
        <v>4.3223951620898173</v>
      </c>
      <c r="M129" s="79">
        <v>1.4424506790919005</v>
      </c>
      <c r="N129" s="79">
        <v>0</v>
      </c>
      <c r="O129" s="79"/>
      <c r="P129" s="79">
        <v>0.26767126003767228</v>
      </c>
      <c r="Q129" s="79"/>
      <c r="R129" s="10"/>
      <c r="S129" s="79">
        <v>4.8695364256629814</v>
      </c>
      <c r="T129" s="10"/>
      <c r="U129" s="47">
        <f t="shared" si="74"/>
        <v>95.375235451571328</v>
      </c>
      <c r="V129" s="47">
        <f t="shared" si="75"/>
        <v>100.24477187723431</v>
      </c>
      <c r="W129" s="10"/>
      <c r="X129" s="10"/>
      <c r="Y129" s="57">
        <f t="shared" si="76"/>
        <v>77.083441913795795</v>
      </c>
      <c r="Z129" s="57">
        <f t="shared" si="77"/>
        <v>0.40131338927398763</v>
      </c>
      <c r="AA129" s="57">
        <f t="shared" si="78"/>
        <v>12.310418512534529</v>
      </c>
      <c r="AB129" s="57">
        <f t="shared" si="79"/>
        <v>1.9388127377912128</v>
      </c>
      <c r="AC129" s="57">
        <f t="shared" si="80"/>
        <v>0</v>
      </c>
      <c r="AD129" s="57">
        <f t="shared" si="81"/>
        <v>0.35440662948871632</v>
      </c>
      <c r="AE129" s="57">
        <f t="shared" si="82"/>
        <v>1.8502110804190337</v>
      </c>
      <c r="AF129" s="57">
        <f t="shared" si="83"/>
        <v>4.54474383697295</v>
      </c>
      <c r="AG129" s="57">
        <f t="shared" si="84"/>
        <v>1.5166518997237717</v>
      </c>
      <c r="AH129" s="57">
        <f t="shared" si="85"/>
        <v>0</v>
      </c>
      <c r="AI129" s="57">
        <f t="shared" si="86"/>
        <v>100</v>
      </c>
      <c r="AJ129" s="9"/>
      <c r="AK129" s="3">
        <f t="shared" si="87"/>
        <v>77.083441913795795</v>
      </c>
      <c r="AL129" s="3">
        <f t="shared" si="88"/>
        <v>1.5166518997237717</v>
      </c>
      <c r="AM129" s="3">
        <f t="shared" si="89"/>
        <v>6.0613957366967215</v>
      </c>
      <c r="AN129" s="3">
        <f t="shared" si="90"/>
        <v>0.84545454545454535</v>
      </c>
      <c r="AO129" s="3">
        <f t="shared" si="91"/>
        <v>0.98636424676338652</v>
      </c>
      <c r="AP129" s="3">
        <f t="shared" si="92"/>
        <v>1.3503150836529132</v>
      </c>
      <c r="AQ129" s="3">
        <f t="shared" si="93"/>
        <v>4.2111846562776876</v>
      </c>
      <c r="AR129" s="9"/>
      <c r="AS129" s="3">
        <v>15.227542301994118</v>
      </c>
      <c r="AT129" s="3">
        <v>15.591037267352222</v>
      </c>
      <c r="AU129" s="3">
        <v>69.181420430653674</v>
      </c>
      <c r="AV129" s="11"/>
      <c r="AW129" s="3">
        <v>9.4440843397732639</v>
      </c>
      <c r="AX129" s="3">
        <v>47.64976860543598</v>
      </c>
      <c r="AY129" s="3">
        <v>42.90614705479075</v>
      </c>
    </row>
    <row r="130" spans="1:51" x14ac:dyDescent="0.25">
      <c r="A130" s="77" t="s">
        <v>181</v>
      </c>
      <c r="B130" s="78"/>
      <c r="C130" s="78" t="s">
        <v>170</v>
      </c>
      <c r="D130" s="74" t="s">
        <v>173</v>
      </c>
      <c r="E130" s="79">
        <v>73.376623376623371</v>
      </c>
      <c r="F130" s="79">
        <v>0.3221968870823832</v>
      </c>
      <c r="G130" s="79">
        <v>11.698225438683455</v>
      </c>
      <c r="H130" s="79">
        <v>1.8935263210072368</v>
      </c>
      <c r="I130" s="79">
        <v>5.9482502230593828E-2</v>
      </c>
      <c r="J130" s="79">
        <v>0.3073262615247348</v>
      </c>
      <c r="K130" s="79">
        <v>1.6407256865272131</v>
      </c>
      <c r="L130" s="79">
        <v>3.5590363834638641</v>
      </c>
      <c r="M130" s="79">
        <v>1.5713294339248536</v>
      </c>
      <c r="N130" s="79">
        <v>0</v>
      </c>
      <c r="O130" s="79"/>
      <c r="P130" s="79">
        <v>0.27758501040943789</v>
      </c>
      <c r="Q130" s="79"/>
      <c r="R130" s="10"/>
      <c r="S130" s="79">
        <v>5.0544495940455221</v>
      </c>
      <c r="T130" s="10"/>
      <c r="U130" s="47">
        <f t="shared" si="74"/>
        <v>94.706057301477159</v>
      </c>
      <c r="V130" s="47">
        <f t="shared" si="75"/>
        <v>99.760506895522681</v>
      </c>
      <c r="W130" s="10"/>
      <c r="X130" s="10"/>
      <c r="Y130" s="57">
        <f t="shared" si="76"/>
        <v>77.70603674540682</v>
      </c>
      <c r="Z130" s="57">
        <f t="shared" si="77"/>
        <v>0.3412073490813648</v>
      </c>
      <c r="AA130" s="57">
        <f t="shared" si="78"/>
        <v>12.388451443569556</v>
      </c>
      <c r="AB130" s="57">
        <f t="shared" si="79"/>
        <v>2.0052493438320211</v>
      </c>
      <c r="AC130" s="57">
        <f t="shared" si="80"/>
        <v>6.2992125984251968E-2</v>
      </c>
      <c r="AD130" s="57">
        <f t="shared" si="81"/>
        <v>0.32545931758530183</v>
      </c>
      <c r="AE130" s="57">
        <f t="shared" si="82"/>
        <v>1.7375328083989501</v>
      </c>
      <c r="AF130" s="57">
        <f t="shared" si="83"/>
        <v>3.7690288713910758</v>
      </c>
      <c r="AG130" s="57">
        <f t="shared" si="84"/>
        <v>1.664041994750656</v>
      </c>
      <c r="AH130" s="57">
        <f t="shared" si="85"/>
        <v>0</v>
      </c>
      <c r="AI130" s="57">
        <f t="shared" si="86"/>
        <v>99.999999999999986</v>
      </c>
      <c r="AJ130" s="9"/>
      <c r="AK130" s="3">
        <f t="shared" si="87"/>
        <v>77.70603674540682</v>
      </c>
      <c r="AL130" s="3">
        <f t="shared" si="88"/>
        <v>1.664041994750656</v>
      </c>
      <c r="AM130" s="3">
        <f t="shared" si="89"/>
        <v>5.4330708661417315</v>
      </c>
      <c r="AN130" s="3">
        <f t="shared" si="90"/>
        <v>0.86036036036036034</v>
      </c>
      <c r="AO130" s="3">
        <f t="shared" si="91"/>
        <v>1.1101370879408301</v>
      </c>
      <c r="AP130" s="3">
        <f t="shared" si="92"/>
        <v>1.5484884987746628</v>
      </c>
      <c r="AQ130" s="3">
        <f t="shared" si="93"/>
        <v>3.6955380577427812</v>
      </c>
      <c r="AR130" s="9"/>
      <c r="AS130" s="3">
        <v>18.83111394748413</v>
      </c>
      <c r="AT130" s="3">
        <v>16.502683623310649</v>
      </c>
      <c r="AU130" s="3">
        <v>64.666202429205214</v>
      </c>
      <c r="AV130" s="11"/>
      <c r="AW130" s="3">
        <v>10.433045812743989</v>
      </c>
      <c r="AX130" s="3">
        <v>53.739787809230293</v>
      </c>
      <c r="AY130" s="3">
        <v>35.827166378025723</v>
      </c>
    </row>
    <row r="131" spans="1:51" x14ac:dyDescent="0.25">
      <c r="A131" s="77" t="s">
        <v>184</v>
      </c>
      <c r="B131" s="78"/>
      <c r="C131" s="78" t="s">
        <v>170</v>
      </c>
      <c r="D131" s="74" t="s">
        <v>173</v>
      </c>
      <c r="E131" s="79">
        <v>74.304144656643643</v>
      </c>
      <c r="F131" s="79">
        <v>0.38094270621698495</v>
      </c>
      <c r="G131" s="79">
        <v>11.981917919544902</v>
      </c>
      <c r="H131" s="79">
        <v>1.7523364485981308</v>
      </c>
      <c r="I131" s="79">
        <v>6.603006907761072E-2</v>
      </c>
      <c r="J131" s="79">
        <v>0.3301503453880536</v>
      </c>
      <c r="K131" s="79">
        <v>1.7066233238520927</v>
      </c>
      <c r="L131" s="79">
        <v>3.9211702559934984</v>
      </c>
      <c r="M131" s="79">
        <v>1.5948801300284436</v>
      </c>
      <c r="N131" s="79">
        <v>0</v>
      </c>
      <c r="O131" s="79"/>
      <c r="P131" s="79">
        <v>0.29459569280780173</v>
      </c>
      <c r="Q131" s="79"/>
      <c r="R131" s="10"/>
      <c r="S131" s="79">
        <v>3.9432522104548129</v>
      </c>
      <c r="T131" s="10"/>
      <c r="U131" s="47">
        <f t="shared" si="74"/>
        <v>96.332791548151164</v>
      </c>
      <c r="V131" s="47">
        <f t="shared" si="75"/>
        <v>100.27604375860598</v>
      </c>
      <c r="W131" s="10"/>
      <c r="X131" s="10"/>
      <c r="Y131" s="57">
        <f t="shared" si="76"/>
        <v>77.369367463507501</v>
      </c>
      <c r="Z131" s="57">
        <f t="shared" si="77"/>
        <v>0.39665749947112328</v>
      </c>
      <c r="AA131" s="57">
        <f t="shared" si="78"/>
        <v>12.476200550031733</v>
      </c>
      <c r="AB131" s="57">
        <f t="shared" si="79"/>
        <v>1.824624497567167</v>
      </c>
      <c r="AC131" s="57">
        <f t="shared" si="80"/>
        <v>6.8753966574994704E-2</v>
      </c>
      <c r="AD131" s="57">
        <f t="shared" si="81"/>
        <v>0.34376983287497348</v>
      </c>
      <c r="AE131" s="57">
        <f t="shared" si="82"/>
        <v>1.7770255976306326</v>
      </c>
      <c r="AF131" s="57">
        <f t="shared" si="83"/>
        <v>4.0829278612227631</v>
      </c>
      <c r="AG131" s="57">
        <f t="shared" si="84"/>
        <v>1.6606727311191027</v>
      </c>
      <c r="AH131" s="57">
        <f t="shared" si="85"/>
        <v>0</v>
      </c>
      <c r="AI131" s="57">
        <f t="shared" si="86"/>
        <v>99.999999999999972</v>
      </c>
      <c r="AJ131" s="9"/>
      <c r="AK131" s="3">
        <f t="shared" si="87"/>
        <v>77.369367463507501</v>
      </c>
      <c r="AL131" s="3">
        <f t="shared" si="88"/>
        <v>1.6606727311191027</v>
      </c>
      <c r="AM131" s="3">
        <f t="shared" si="89"/>
        <v>5.743600592341866</v>
      </c>
      <c r="AN131" s="3">
        <f t="shared" si="90"/>
        <v>0.84146341463414642</v>
      </c>
      <c r="AO131" s="3">
        <f t="shared" si="91"/>
        <v>1.0623612713606676</v>
      </c>
      <c r="AP131" s="3">
        <f t="shared" si="92"/>
        <v>1.4655469845425253</v>
      </c>
      <c r="AQ131" s="3">
        <f t="shared" si="93"/>
        <v>3.9665749947112334</v>
      </c>
      <c r="AR131" s="9"/>
      <c r="AS131" s="3">
        <v>17.775748721694665</v>
      </c>
      <c r="AT131" s="3">
        <v>15.964207450693939</v>
      </c>
      <c r="AU131" s="3">
        <v>66.260043827611398</v>
      </c>
      <c r="AV131" s="11"/>
      <c r="AW131" s="3">
        <v>10.368418574435374</v>
      </c>
      <c r="AX131" s="3">
        <v>50.982752623960629</v>
      </c>
      <c r="AY131" s="3">
        <v>38.64882880160399</v>
      </c>
    </row>
    <row r="132" spans="1:51" x14ac:dyDescent="0.25">
      <c r="A132" s="77" t="s">
        <v>184</v>
      </c>
      <c r="B132" s="78"/>
      <c r="C132" s="78" t="s">
        <v>169</v>
      </c>
      <c r="D132" s="74" t="s">
        <v>173</v>
      </c>
      <c r="E132" s="79">
        <v>75.293760129659631</v>
      </c>
      <c r="F132" s="79">
        <v>0.30388978930307936</v>
      </c>
      <c r="G132" s="79">
        <v>11.375607779578607</v>
      </c>
      <c r="H132" s="79">
        <v>1.7524311183144246</v>
      </c>
      <c r="I132" s="79">
        <v>6.584278768233387E-2</v>
      </c>
      <c r="J132" s="79">
        <v>0.24311183144246351</v>
      </c>
      <c r="K132" s="79">
        <v>1.5447730956239869</v>
      </c>
      <c r="L132" s="79">
        <v>3.9151134521880064</v>
      </c>
      <c r="M132" s="79">
        <v>1.5245137763371148</v>
      </c>
      <c r="N132" s="79">
        <v>0</v>
      </c>
      <c r="O132" s="79"/>
      <c r="P132" s="79">
        <v>0.2481766612641815</v>
      </c>
      <c r="Q132" s="79"/>
      <c r="R132" s="10"/>
      <c r="S132" s="79">
        <v>3.7571932565780704</v>
      </c>
      <c r="T132" s="10"/>
      <c r="U132" s="47">
        <f t="shared" si="74"/>
        <v>96.267220421393816</v>
      </c>
      <c r="V132" s="47">
        <f t="shared" si="75"/>
        <v>100.02441367797189</v>
      </c>
      <c r="W132" s="10"/>
      <c r="X132" s="10"/>
      <c r="Y132" s="57">
        <f t="shared" si="76"/>
        <v>78.41544466715898</v>
      </c>
      <c r="Z132" s="57">
        <f t="shared" si="77"/>
        <v>0.3164890811267011</v>
      </c>
      <c r="AA132" s="57">
        <f t="shared" si="78"/>
        <v>11.84724127017618</v>
      </c>
      <c r="AB132" s="57">
        <f t="shared" si="79"/>
        <v>1.82508703449731</v>
      </c>
      <c r="AC132" s="57">
        <f t="shared" si="80"/>
        <v>6.8572634244118594E-2</v>
      </c>
      <c r="AD132" s="57">
        <f t="shared" si="81"/>
        <v>0.2531912649013609</v>
      </c>
      <c r="AE132" s="57">
        <f t="shared" si="82"/>
        <v>1.6088194957273974</v>
      </c>
      <c r="AF132" s="57">
        <f t="shared" si="83"/>
        <v>4.0774343285156673</v>
      </c>
      <c r="AG132" s="57">
        <f t="shared" si="84"/>
        <v>1.5877202236522838</v>
      </c>
      <c r="AH132" s="57">
        <f t="shared" si="85"/>
        <v>0</v>
      </c>
      <c r="AI132" s="57">
        <f t="shared" si="86"/>
        <v>100.00000000000001</v>
      </c>
      <c r="AJ132" s="9"/>
      <c r="AK132" s="3">
        <f t="shared" si="87"/>
        <v>78.41544466715898</v>
      </c>
      <c r="AL132" s="3">
        <f t="shared" si="88"/>
        <v>1.5877202236522838</v>
      </c>
      <c r="AM132" s="3">
        <f t="shared" si="89"/>
        <v>5.6651545521679516</v>
      </c>
      <c r="AN132" s="3">
        <f t="shared" si="90"/>
        <v>0.87817258883248739</v>
      </c>
      <c r="AO132" s="3">
        <f t="shared" si="91"/>
        <v>1.0438076369998923</v>
      </c>
      <c r="AP132" s="3">
        <f t="shared" si="92"/>
        <v>1.4062004901836906</v>
      </c>
      <c r="AQ132" s="3">
        <f t="shared" si="93"/>
        <v>4.0563350564405543</v>
      </c>
      <c r="AR132" s="9"/>
      <c r="AS132" s="3">
        <v>17.409411495816855</v>
      </c>
      <c r="AT132" s="3">
        <v>14.805642726182649</v>
      </c>
      <c r="AU132" s="3">
        <v>67.784945778000491</v>
      </c>
      <c r="AV132" s="11"/>
      <c r="AW132" s="3">
        <v>9.7486562857630812</v>
      </c>
      <c r="AX132" s="3">
        <v>52.294165328419886</v>
      </c>
      <c r="AY132" s="3">
        <v>37.957178385817031</v>
      </c>
    </row>
    <row r="133" spans="1:51" x14ac:dyDescent="0.25">
      <c r="A133" s="77" t="s">
        <v>560</v>
      </c>
      <c r="B133" s="78"/>
      <c r="C133" s="78"/>
      <c r="D133" s="74" t="s">
        <v>173</v>
      </c>
      <c r="E133" s="79">
        <v>75.310852481846212</v>
      </c>
      <c r="F133" s="79">
        <v>0.31831294141052424</v>
      </c>
      <c r="G133" s="79">
        <v>11.369740376007162</v>
      </c>
      <c r="H133" s="79">
        <v>1.6910375012434098</v>
      </c>
      <c r="I133" s="79">
        <v>0</v>
      </c>
      <c r="J133" s="79">
        <v>0.2287874266388143</v>
      </c>
      <c r="K133" s="79">
        <v>1.5219337511190689</v>
      </c>
      <c r="L133" s="79">
        <v>3.7799661792499748</v>
      </c>
      <c r="M133" s="79">
        <v>1.5617228687953846</v>
      </c>
      <c r="N133" s="79">
        <v>0</v>
      </c>
      <c r="O133" s="79"/>
      <c r="P133" s="79">
        <v>0.2785238237342087</v>
      </c>
      <c r="Q133" s="79"/>
      <c r="R133" s="10"/>
      <c r="S133" s="79">
        <v>4.4934242689900046</v>
      </c>
      <c r="T133" s="10"/>
      <c r="U133" s="47">
        <f t="shared" si="74"/>
        <v>96.060877350044748</v>
      </c>
      <c r="V133" s="47">
        <f t="shared" si="75"/>
        <v>100.55430161903476</v>
      </c>
      <c r="W133" s="10"/>
      <c r="X133" s="10"/>
      <c r="Y133" s="57">
        <f t="shared" si="76"/>
        <v>78.627064077266581</v>
      </c>
      <c r="Z133" s="57">
        <f t="shared" si="77"/>
        <v>0.33232942153910067</v>
      </c>
      <c r="AA133" s="57">
        <f t="shared" si="78"/>
        <v>11.87039152559975</v>
      </c>
      <c r="AB133" s="57">
        <f t="shared" si="79"/>
        <v>1.7655000519264721</v>
      </c>
      <c r="AC133" s="57">
        <f t="shared" si="80"/>
        <v>0</v>
      </c>
      <c r="AD133" s="57">
        <f t="shared" si="81"/>
        <v>0.23886177173122858</v>
      </c>
      <c r="AE133" s="57">
        <f t="shared" si="82"/>
        <v>1.5889500467338249</v>
      </c>
      <c r="AF133" s="57">
        <f t="shared" si="83"/>
        <v>3.9464118807768198</v>
      </c>
      <c r="AG133" s="57">
        <f t="shared" si="84"/>
        <v>1.6304912244262126</v>
      </c>
      <c r="AH133" s="57">
        <f t="shared" si="85"/>
        <v>0</v>
      </c>
      <c r="AI133" s="57">
        <f t="shared" si="86"/>
        <v>99.999999999999972</v>
      </c>
      <c r="AJ133" s="9"/>
      <c r="AK133" s="3">
        <f t="shared" si="87"/>
        <v>78.627064077266581</v>
      </c>
      <c r="AL133" s="3">
        <f t="shared" si="88"/>
        <v>1.6304912244262126</v>
      </c>
      <c r="AM133" s="3">
        <f t="shared" si="89"/>
        <v>5.5769031052030327</v>
      </c>
      <c r="AN133" s="3">
        <f t="shared" si="90"/>
        <v>0.88082901554404147</v>
      </c>
      <c r="AO133" s="3">
        <f t="shared" si="91"/>
        <v>1.0651163802131258</v>
      </c>
      <c r="AP133" s="3">
        <f t="shared" si="92"/>
        <v>1.4378257872313911</v>
      </c>
      <c r="AQ133" s="3">
        <f t="shared" si="93"/>
        <v>3.9879530584692078</v>
      </c>
      <c r="AR133" s="9"/>
      <c r="AS133" s="3">
        <v>18.223187105392839</v>
      </c>
      <c r="AT133" s="3">
        <v>14.904792820163772</v>
      </c>
      <c r="AU133" s="3">
        <v>66.872020074443398</v>
      </c>
      <c r="AV133" s="11"/>
      <c r="AW133" s="3">
        <v>9.9877109040008722</v>
      </c>
      <c r="AX133" s="3">
        <v>53.361268601761289</v>
      </c>
      <c r="AY133" s="3">
        <v>36.651020494237834</v>
      </c>
    </row>
    <row r="134" spans="1:51" x14ac:dyDescent="0.25">
      <c r="A134" s="77" t="s">
        <v>560</v>
      </c>
      <c r="B134" s="78"/>
      <c r="C134" s="78"/>
      <c r="D134" s="74" t="s">
        <v>173</v>
      </c>
      <c r="E134" s="79">
        <v>74.556799049222548</v>
      </c>
      <c r="F134" s="79">
        <v>0.31692581955036153</v>
      </c>
      <c r="G134" s="79">
        <v>11.716351391502426</v>
      </c>
      <c r="H134" s="79">
        <v>1.7926116668317322</v>
      </c>
      <c r="I134" s="79">
        <v>0</v>
      </c>
      <c r="J134" s="79">
        <v>0.22779043280182235</v>
      </c>
      <c r="K134" s="79">
        <v>1.6044369614737053</v>
      </c>
      <c r="L134" s="79">
        <v>3.8031098346043377</v>
      </c>
      <c r="M134" s="79">
        <v>1.5945330296127564</v>
      </c>
      <c r="N134" s="79">
        <v>0</v>
      </c>
      <c r="O134" s="79"/>
      <c r="P134" s="79">
        <v>0.30702188768941269</v>
      </c>
      <c r="Q134" s="79"/>
      <c r="R134" s="10"/>
      <c r="S134" s="79">
        <v>4.8248616630304673</v>
      </c>
      <c r="T134" s="10"/>
      <c r="U134" s="47">
        <f t="shared" si="74"/>
        <v>95.919580073289126</v>
      </c>
      <c r="V134" s="47">
        <f t="shared" si="75"/>
        <v>100.74444173631959</v>
      </c>
      <c r="W134" s="10"/>
      <c r="X134" s="10"/>
      <c r="Y134" s="57">
        <f t="shared" si="76"/>
        <v>77.978040190594569</v>
      </c>
      <c r="Z134" s="57">
        <f t="shared" si="77"/>
        <v>0.33146882121400456</v>
      </c>
      <c r="AA134" s="57">
        <f t="shared" si="78"/>
        <v>12.253987984255229</v>
      </c>
      <c r="AB134" s="57">
        <f t="shared" si="79"/>
        <v>1.8748705199917131</v>
      </c>
      <c r="AC134" s="57">
        <f t="shared" si="80"/>
        <v>0</v>
      </c>
      <c r="AD134" s="57">
        <f t="shared" si="81"/>
        <v>0.23824321524756578</v>
      </c>
      <c r="AE134" s="57">
        <f t="shared" si="82"/>
        <v>1.6780609073958981</v>
      </c>
      <c r="AF134" s="57">
        <f t="shared" si="83"/>
        <v>3.9776258545680538</v>
      </c>
      <c r="AG134" s="57">
        <f t="shared" si="84"/>
        <v>1.6677025067329605</v>
      </c>
      <c r="AH134" s="57">
        <f t="shared" si="85"/>
        <v>0</v>
      </c>
      <c r="AI134" s="57">
        <f t="shared" si="86"/>
        <v>100.00000000000001</v>
      </c>
      <c r="AJ134" s="9"/>
      <c r="AK134" s="3">
        <f t="shared" si="87"/>
        <v>77.978040190594569</v>
      </c>
      <c r="AL134" s="3">
        <f t="shared" si="88"/>
        <v>1.6677025067329605</v>
      </c>
      <c r="AM134" s="3">
        <f t="shared" si="89"/>
        <v>5.6453283613010141</v>
      </c>
      <c r="AN134" s="3">
        <f t="shared" si="90"/>
        <v>0.88725490196078427</v>
      </c>
      <c r="AO134" s="3">
        <f t="shared" si="91"/>
        <v>1.0750696129062531</v>
      </c>
      <c r="AP134" s="3">
        <f t="shared" si="92"/>
        <v>1.4679989101649431</v>
      </c>
      <c r="AQ134" s="3">
        <f t="shared" si="93"/>
        <v>3.9672674539051158</v>
      </c>
      <c r="AR134" s="9"/>
      <c r="AS134" s="3">
        <v>18.312980190248052</v>
      </c>
      <c r="AT134" s="3">
        <v>15.465287396689073</v>
      </c>
      <c r="AU134" s="3">
        <v>66.221732413062867</v>
      </c>
      <c r="AV134" s="11"/>
      <c r="AW134" s="3">
        <v>10.317502668417953</v>
      </c>
      <c r="AX134" s="3">
        <v>52.373283114069082</v>
      </c>
      <c r="AY134" s="3">
        <v>37.309214217512952</v>
      </c>
    </row>
    <row r="135" spans="1:51" x14ac:dyDescent="0.25">
      <c r="A135" s="77" t="s">
        <v>560</v>
      </c>
      <c r="B135" s="78"/>
      <c r="C135" s="78"/>
      <c r="D135" s="74" t="s">
        <v>173</v>
      </c>
      <c r="E135" s="79">
        <v>71.813676907829517</v>
      </c>
      <c r="F135" s="79">
        <v>0.39643211100099107</v>
      </c>
      <c r="G135" s="79">
        <v>12.794846382556987</v>
      </c>
      <c r="H135" s="79">
        <v>2.0019821605550048</v>
      </c>
      <c r="I135" s="79">
        <v>0</v>
      </c>
      <c r="J135" s="79">
        <v>0.37661050545094149</v>
      </c>
      <c r="K135" s="79">
        <v>2.2299306243805748</v>
      </c>
      <c r="L135" s="79">
        <v>3.6769078295341919</v>
      </c>
      <c r="M135" s="79">
        <v>1.6451932606541129</v>
      </c>
      <c r="N135" s="79">
        <v>0</v>
      </c>
      <c r="O135" s="79"/>
      <c r="P135" s="79">
        <v>0.36669970267591673</v>
      </c>
      <c r="Q135" s="79"/>
      <c r="R135" s="10"/>
      <c r="S135" s="79">
        <v>4.920693522305891</v>
      </c>
      <c r="T135" s="10"/>
      <c r="U135" s="47">
        <f t="shared" si="74"/>
        <v>95.30227948463822</v>
      </c>
      <c r="V135" s="47">
        <f t="shared" si="75"/>
        <v>100.22297300694412</v>
      </c>
      <c r="W135" s="10"/>
      <c r="X135" s="10"/>
      <c r="Y135" s="57">
        <f t="shared" si="76"/>
        <v>75.644639315168604</v>
      </c>
      <c r="Z135" s="57">
        <f t="shared" si="77"/>
        <v>0.41758012318613646</v>
      </c>
      <c r="AA135" s="57">
        <f t="shared" si="78"/>
        <v>13.477398475832553</v>
      </c>
      <c r="AB135" s="57">
        <f t="shared" si="79"/>
        <v>2.1087796220899886</v>
      </c>
      <c r="AC135" s="57">
        <f t="shared" si="80"/>
        <v>0</v>
      </c>
      <c r="AD135" s="57">
        <f t="shared" si="81"/>
        <v>0.39670111702682959</v>
      </c>
      <c r="AE135" s="57">
        <f t="shared" si="82"/>
        <v>2.3488881929220176</v>
      </c>
      <c r="AF135" s="57">
        <f t="shared" si="83"/>
        <v>3.8730556425514151</v>
      </c>
      <c r="AG135" s="57">
        <f t="shared" si="84"/>
        <v>1.7329575112224662</v>
      </c>
      <c r="AH135" s="57">
        <f t="shared" si="85"/>
        <v>0</v>
      </c>
      <c r="AI135" s="57">
        <f t="shared" si="86"/>
        <v>100.00000000000003</v>
      </c>
      <c r="AJ135" s="9"/>
      <c r="AK135" s="3">
        <f t="shared" si="87"/>
        <v>75.644639315168604</v>
      </c>
      <c r="AL135" s="3">
        <f t="shared" si="88"/>
        <v>1.7329575112224662</v>
      </c>
      <c r="AM135" s="3">
        <f t="shared" si="89"/>
        <v>5.6060131537738815</v>
      </c>
      <c r="AN135" s="3">
        <f t="shared" si="90"/>
        <v>0.84166666666666656</v>
      </c>
      <c r="AO135" s="3">
        <f t="shared" si="91"/>
        <v>1.0767620768582493</v>
      </c>
      <c r="AP135" s="3">
        <f t="shared" si="92"/>
        <v>1.6344076044390796</v>
      </c>
      <c r="AQ135" s="3">
        <f t="shared" si="93"/>
        <v>3.257124960851864</v>
      </c>
      <c r="AR135" s="9"/>
      <c r="AS135" s="3">
        <v>18.096130986208244</v>
      </c>
      <c r="AT135" s="3">
        <v>20.585906323058541</v>
      </c>
      <c r="AU135" s="3">
        <v>61.317962690733218</v>
      </c>
      <c r="AV135" s="11"/>
      <c r="AW135" s="3">
        <v>11.304383684063055</v>
      </c>
      <c r="AX135" s="3">
        <v>50.391197680296173</v>
      </c>
      <c r="AY135" s="3">
        <v>38.304418635640786</v>
      </c>
    </row>
    <row r="136" spans="1:51" x14ac:dyDescent="0.25">
      <c r="A136" s="77" t="s">
        <v>560</v>
      </c>
      <c r="B136" s="78"/>
      <c r="C136" s="78"/>
      <c r="D136" s="74" t="s">
        <v>173</v>
      </c>
      <c r="E136" s="79">
        <v>75.022452849017071</v>
      </c>
      <c r="F136" s="79">
        <v>0.41911984831853105</v>
      </c>
      <c r="G136" s="79">
        <v>11.406047300668597</v>
      </c>
      <c r="H136" s="79">
        <v>1.8461231414030537</v>
      </c>
      <c r="I136" s="79">
        <v>9.9790440075840744E-2</v>
      </c>
      <c r="J136" s="79">
        <v>0.24947610018960184</v>
      </c>
      <c r="K136" s="79">
        <v>1.4768985131224428</v>
      </c>
      <c r="L136" s="79">
        <v>3.4926654026544259</v>
      </c>
      <c r="M136" s="79">
        <v>1.7064165252968766</v>
      </c>
      <c r="N136" s="79">
        <v>0</v>
      </c>
      <c r="O136" s="79"/>
      <c r="P136" s="79">
        <v>0.30935036423510626</v>
      </c>
      <c r="Q136" s="79"/>
      <c r="R136" s="10"/>
      <c r="S136" s="79">
        <v>4.5889335840594736</v>
      </c>
      <c r="T136" s="10"/>
      <c r="U136" s="47">
        <f t="shared" si="74"/>
        <v>96.028340484981541</v>
      </c>
      <c r="V136" s="47">
        <f t="shared" si="75"/>
        <v>100.61727406904102</v>
      </c>
      <c r="W136" s="10"/>
      <c r="X136" s="10"/>
      <c r="Y136" s="57">
        <f t="shared" si="76"/>
        <v>78.377814845704748</v>
      </c>
      <c r="Z136" s="57">
        <f t="shared" si="77"/>
        <v>0.43786488740617169</v>
      </c>
      <c r="AA136" s="57">
        <f t="shared" si="78"/>
        <v>11.916180150125102</v>
      </c>
      <c r="AB136" s="57">
        <f t="shared" si="79"/>
        <v>1.9286905754795658</v>
      </c>
      <c r="AC136" s="57">
        <f t="shared" si="80"/>
        <v>0.10425354462051707</v>
      </c>
      <c r="AD136" s="57">
        <f t="shared" si="81"/>
        <v>0.2606338615512927</v>
      </c>
      <c r="AE136" s="57">
        <f t="shared" si="82"/>
        <v>1.5429524603836526</v>
      </c>
      <c r="AF136" s="57">
        <f t="shared" si="83"/>
        <v>3.6488740617180979</v>
      </c>
      <c r="AG136" s="57">
        <f t="shared" si="84"/>
        <v>1.782735613010842</v>
      </c>
      <c r="AH136" s="57">
        <f t="shared" si="85"/>
        <v>0</v>
      </c>
      <c r="AI136" s="57">
        <f t="shared" si="86"/>
        <v>100</v>
      </c>
      <c r="AJ136" s="9"/>
      <c r="AK136" s="3">
        <f t="shared" si="87"/>
        <v>78.377814845704748</v>
      </c>
      <c r="AL136" s="3">
        <f t="shared" si="88"/>
        <v>1.782735613010842</v>
      </c>
      <c r="AM136" s="3">
        <f t="shared" si="89"/>
        <v>5.4316096747289402</v>
      </c>
      <c r="AN136" s="3">
        <f t="shared" si="90"/>
        <v>0.88095238095238082</v>
      </c>
      <c r="AO136" s="3">
        <f t="shared" si="91"/>
        <v>1.1098796029240401</v>
      </c>
      <c r="AP136" s="3">
        <f t="shared" si="92"/>
        <v>1.5024446866467789</v>
      </c>
      <c r="AQ136" s="3">
        <f t="shared" si="93"/>
        <v>3.8886572143452875</v>
      </c>
      <c r="AR136" s="9"/>
      <c r="AS136" s="3">
        <v>20.705702480030578</v>
      </c>
      <c r="AT136" s="3">
        <v>15.040608443096561</v>
      </c>
      <c r="AU136" s="3">
        <v>64.25368907687286</v>
      </c>
      <c r="AV136" s="11"/>
      <c r="AW136" s="3">
        <v>11.014079534689126</v>
      </c>
      <c r="AX136" s="3">
        <v>54.807160166190691</v>
      </c>
      <c r="AY136" s="3">
        <v>34.178760299120192</v>
      </c>
    </row>
    <row r="137" spans="1:51" x14ac:dyDescent="0.25">
      <c r="A137" s="77" t="s">
        <v>446</v>
      </c>
      <c r="B137" s="78"/>
      <c r="C137" s="78" t="s">
        <v>170</v>
      </c>
      <c r="D137" s="74" t="s">
        <v>173</v>
      </c>
      <c r="E137" s="79">
        <v>74.853801169590625</v>
      </c>
      <c r="F137" s="79">
        <v>0.38314176245210724</v>
      </c>
      <c r="G137" s="79">
        <v>11.947973381730186</v>
      </c>
      <c r="H137" s="79">
        <v>1.3006654567453115</v>
      </c>
      <c r="I137" s="79">
        <v>0</v>
      </c>
      <c r="J137" s="79">
        <v>0.13107481347045774</v>
      </c>
      <c r="K137" s="79">
        <v>1.3510788465416415</v>
      </c>
      <c r="L137" s="79">
        <v>3.5591853196208909</v>
      </c>
      <c r="M137" s="79">
        <v>1.5426497277676949</v>
      </c>
      <c r="N137" s="79">
        <v>0</v>
      </c>
      <c r="O137" s="79"/>
      <c r="P137" s="79">
        <v>0.26214962694091548</v>
      </c>
      <c r="Q137" s="79"/>
      <c r="R137" s="10"/>
      <c r="S137" s="79">
        <v>4.3480492427594095</v>
      </c>
      <c r="T137" s="10"/>
      <c r="U137" s="47">
        <f t="shared" si="74"/>
        <v>95.331720104859841</v>
      </c>
      <c r="V137" s="47">
        <f t="shared" si="75"/>
        <v>99.679769347619256</v>
      </c>
      <c r="W137" s="10"/>
      <c r="X137" s="10"/>
      <c r="Y137" s="57">
        <f t="shared" si="76"/>
        <v>78.735815038710356</v>
      </c>
      <c r="Z137" s="57">
        <f t="shared" si="77"/>
        <v>0.4030119843037438</v>
      </c>
      <c r="AA137" s="57">
        <f t="shared" si="78"/>
        <v>12.567610563156222</v>
      </c>
      <c r="AB137" s="57">
        <f t="shared" si="79"/>
        <v>1.3681196309258672</v>
      </c>
      <c r="AC137" s="57">
        <f t="shared" si="80"/>
        <v>0</v>
      </c>
      <c r="AD137" s="57">
        <f t="shared" si="81"/>
        <v>0.13787252094601762</v>
      </c>
      <c r="AE137" s="57">
        <f t="shared" si="82"/>
        <v>1.4211475235974125</v>
      </c>
      <c r="AF137" s="57">
        <f t="shared" si="83"/>
        <v>3.7437692226110939</v>
      </c>
      <c r="AG137" s="57">
        <f t="shared" si="84"/>
        <v>1.6226535157492843</v>
      </c>
      <c r="AH137" s="57">
        <f t="shared" si="85"/>
        <v>0</v>
      </c>
      <c r="AI137" s="57">
        <f t="shared" si="86"/>
        <v>99.999999999999986</v>
      </c>
      <c r="AJ137" s="9"/>
      <c r="AK137" s="3">
        <f t="shared" si="87"/>
        <v>78.735815038710356</v>
      </c>
      <c r="AL137" s="3">
        <f t="shared" si="88"/>
        <v>1.6226535157492843</v>
      </c>
      <c r="AM137" s="3">
        <f t="shared" si="89"/>
        <v>5.3664227383603782</v>
      </c>
      <c r="AN137" s="3">
        <f t="shared" si="90"/>
        <v>0.90845070422535212</v>
      </c>
      <c r="AO137" s="3">
        <f t="shared" si="91"/>
        <v>1.1971639805031582</v>
      </c>
      <c r="AP137" s="3">
        <f t="shared" si="92"/>
        <v>1.5880212826092046</v>
      </c>
      <c r="AQ137" s="3">
        <f t="shared" si="93"/>
        <v>3.9452752147629657</v>
      </c>
      <c r="AR137" s="9"/>
      <c r="AS137" s="3">
        <v>19.109286574547713</v>
      </c>
      <c r="AT137" s="3">
        <v>14.046485392915674</v>
      </c>
      <c r="AU137" s="3">
        <v>66.844228032536606</v>
      </c>
      <c r="AV137" s="11"/>
      <c r="AW137" s="3">
        <v>9.868463523350627</v>
      </c>
      <c r="AX137" s="3">
        <v>55.611680200893467</v>
      </c>
      <c r="AY137" s="3">
        <v>34.519856275755906</v>
      </c>
    </row>
    <row r="138" spans="1:51" x14ac:dyDescent="0.25">
      <c r="A138" s="5" t="s">
        <v>180</v>
      </c>
      <c r="B138" s="11" t="s">
        <v>254</v>
      </c>
      <c r="C138" s="9"/>
      <c r="D138" s="55" t="s">
        <v>140</v>
      </c>
      <c r="E138" s="3">
        <v>74.64</v>
      </c>
      <c r="F138" s="3">
        <v>0.36</v>
      </c>
      <c r="G138" s="3">
        <v>11.055</v>
      </c>
      <c r="H138" s="3">
        <v>1.5750000000000002</v>
      </c>
      <c r="I138" s="3">
        <v>0</v>
      </c>
      <c r="J138" s="3">
        <v>0.26</v>
      </c>
      <c r="K138" s="3">
        <v>1.53</v>
      </c>
      <c r="L138" s="3">
        <v>3.6850000000000001</v>
      </c>
      <c r="M138" s="3">
        <v>1.625</v>
      </c>
      <c r="N138" s="11"/>
      <c r="O138" s="10"/>
      <c r="P138" s="3">
        <v>0.255</v>
      </c>
      <c r="Q138" s="11"/>
      <c r="R138" s="10"/>
      <c r="S138" s="88">
        <v>5.33</v>
      </c>
      <c r="T138" s="3"/>
      <c r="U138" s="47">
        <f t="shared" ref="U138" si="94">SUM(E138:Q138)</f>
        <v>94.985000000000014</v>
      </c>
      <c r="V138" s="47">
        <f t="shared" si="75"/>
        <v>100.31500000000001</v>
      </c>
      <c r="W138" s="10"/>
      <c r="X138" s="10"/>
      <c r="Y138" s="57">
        <f t="shared" ref="Y138" si="95">100*E138/(SUM($E138:$G138)+$H138+SUM($I138:$N138))</f>
        <v>78.792357225799634</v>
      </c>
      <c r="Z138" s="57">
        <f t="shared" ref="Z138" si="96">100*F138/(SUM($E138:$G138)+$H138+SUM($I138:$N138))</f>
        <v>0.38002744642668634</v>
      </c>
      <c r="AA138" s="57">
        <f t="shared" ref="AA138" si="97">100*G138/(SUM($E138:$G138)+$H138+SUM($I138:$N138))</f>
        <v>11.670009500686159</v>
      </c>
      <c r="AB138" s="57">
        <f t="shared" ref="AB138" si="98">100*H138/(SUM($E138:$G138)+$H138+SUM($I138:$N138))</f>
        <v>1.6626200781167531</v>
      </c>
      <c r="AC138" s="57">
        <f t="shared" ref="AC138" si="99">100*I138/(SUM($E138:$G138)+$H138+SUM($I138:$N138))</f>
        <v>0</v>
      </c>
      <c r="AD138" s="57">
        <f t="shared" ref="AD138" si="100">100*J138/(SUM($E138:$G138)+$H138+SUM($I138:$N138))</f>
        <v>0.27446426686371794</v>
      </c>
      <c r="AE138" s="57">
        <f t="shared" ref="AE138" si="101">100*K138/(SUM($E138:$G138)+$H138+SUM($I138:$N138))</f>
        <v>1.6151166473134171</v>
      </c>
      <c r="AF138" s="57">
        <f t="shared" ref="AF138" si="102">100*L138/(SUM($E138:$G138)+$H138+SUM($I138:$N138))</f>
        <v>3.8900031668953869</v>
      </c>
      <c r="AG138" s="57">
        <f t="shared" ref="AG138" si="103">100*M138/(SUM($E138:$G138)+$H138+SUM($I138:$N138))</f>
        <v>1.7154016678982371</v>
      </c>
      <c r="AH138" s="57">
        <f t="shared" ref="AH138" si="104">100*N138/(SUM($E138:$G138)+$H138+SUM($I138:$N138))</f>
        <v>0</v>
      </c>
      <c r="AI138" s="57">
        <f t="shared" ref="AI138" si="105">SUM(Y138:AH138)</f>
        <v>99.999999999999986</v>
      </c>
      <c r="AJ138" s="9"/>
      <c r="AK138" s="3">
        <f t="shared" si="87"/>
        <v>78.792357225799634</v>
      </c>
      <c r="AL138" s="3">
        <f t="shared" si="88"/>
        <v>1.7154016678982371</v>
      </c>
      <c r="AM138" s="3">
        <f t="shared" si="89"/>
        <v>5.6054048347936245</v>
      </c>
      <c r="AN138" s="3">
        <f t="shared" si="90"/>
        <v>0.85831062670299729</v>
      </c>
      <c r="AO138" s="3">
        <f t="shared" si="91"/>
        <v>1.0427668726667303</v>
      </c>
      <c r="AP138" s="3">
        <f t="shared" si="92"/>
        <v>1.4137039004051544</v>
      </c>
      <c r="AQ138" s="3">
        <f t="shared" si="93"/>
        <v>3.9902881874802074</v>
      </c>
      <c r="AR138" s="9"/>
      <c r="AS138" s="3">
        <v>19.126551871195115</v>
      </c>
      <c r="AT138" s="3">
        <v>15.11417961601803</v>
      </c>
      <c r="AU138" s="3">
        <v>65.759268512786861</v>
      </c>
      <c r="AV138" s="11"/>
      <c r="AW138" s="3">
        <v>10.485630490674634</v>
      </c>
      <c r="AX138" s="3">
        <v>53.463575011411848</v>
      </c>
      <c r="AY138" s="3">
        <v>36.050794497913515</v>
      </c>
    </row>
    <row r="139" spans="1:51" x14ac:dyDescent="0.25">
      <c r="A139" s="81" t="s">
        <v>184</v>
      </c>
      <c r="B139" s="82"/>
      <c r="C139" s="82" t="s">
        <v>176</v>
      </c>
      <c r="D139" s="83" t="s">
        <v>140</v>
      </c>
      <c r="E139" s="84">
        <v>75.108971109984793</v>
      </c>
      <c r="F139" s="84">
        <v>0.38013177901672573</v>
      </c>
      <c r="G139" s="84">
        <v>11.13025848960973</v>
      </c>
      <c r="H139" s="84">
        <v>1.576279776989356</v>
      </c>
      <c r="I139" s="84">
        <v>4.5615813482007085E-2</v>
      </c>
      <c r="J139" s="84">
        <v>0.26862645717181954</v>
      </c>
      <c r="K139" s="84">
        <v>1.561074505828687</v>
      </c>
      <c r="L139" s="84">
        <v>3.1677648251393808</v>
      </c>
      <c r="M139" s="84">
        <v>1.6066903193106943</v>
      </c>
      <c r="N139" s="84"/>
      <c r="O139" s="84"/>
      <c r="P139" s="84">
        <v>0.26862645717181954</v>
      </c>
      <c r="Q139" s="84"/>
      <c r="R139" s="10"/>
      <c r="S139" s="85">
        <v>5.5312948987203665</v>
      </c>
      <c r="T139" s="10"/>
      <c r="U139" s="47">
        <f t="shared" ref="U139:U165" si="106">SUM(E139:Q139)</f>
        <v>95.114039533705011</v>
      </c>
      <c r="V139" s="47">
        <f t="shared" si="75"/>
        <v>100.64533443242537</v>
      </c>
      <c r="W139" s="10"/>
      <c r="X139" s="10"/>
      <c r="Y139" s="57">
        <f t="shared" ref="Y139:Y165" si="107">100*E139/(SUM($E139:$G139)+$H139+SUM($I139:$N139))</f>
        <v>79.190936781916321</v>
      </c>
      <c r="Z139" s="57">
        <f t="shared" ref="Z139:Z165" si="108">100*F139/(SUM($E139:$G139)+$H139+SUM($I139:$N139))</f>
        <v>0.40079089403088752</v>
      </c>
      <c r="AA139" s="57">
        <f t="shared" ref="AA139:AA165" si="109">100*G139/(SUM($E139:$G139)+$H139+SUM($I139:$N139))</f>
        <v>11.73515737722439</v>
      </c>
      <c r="AB139" s="57">
        <f t="shared" ref="AB139:AB165" si="110">100*H139/(SUM($E139:$G139)+$H139+SUM($I139:$N139))</f>
        <v>1.6619462405814136</v>
      </c>
      <c r="AC139" s="57">
        <f t="shared" ref="AC139:AC165" si="111">100*I139/(SUM($E139:$G139)+$H139+SUM($I139:$N139))</f>
        <v>4.8094907283706509E-2</v>
      </c>
      <c r="AD139" s="57">
        <f t="shared" ref="AD139:AD165" si="112">100*J139/(SUM($E139:$G139)+$H139+SUM($I139:$N139))</f>
        <v>0.28322556511516062</v>
      </c>
      <c r="AE139" s="57">
        <f t="shared" ref="AE139:AE165" si="113">100*K139/(SUM($E139:$G139)+$H139+SUM($I139:$N139))</f>
        <v>1.6459146048201783</v>
      </c>
      <c r="AF139" s="57">
        <f t="shared" ref="AF139:AF165" si="114">100*L139/(SUM($E139:$G139)+$H139+SUM($I139:$N139))</f>
        <v>3.3399241169240632</v>
      </c>
      <c r="AG139" s="57">
        <f t="shared" ref="AG139:AG165" si="115">100*M139/(SUM($E139:$G139)+$H139+SUM($I139:$N139))</f>
        <v>1.6940095121038852</v>
      </c>
      <c r="AH139" s="57">
        <f t="shared" ref="AH139:AH165" si="116">100*N139/(SUM($E139:$G139)+$H139+SUM($I139:$N139))</f>
        <v>0</v>
      </c>
      <c r="AI139" s="57">
        <f t="shared" ref="AI139:AI165" si="117">SUM(Y139:AH139)</f>
        <v>100.00000000000001</v>
      </c>
      <c r="AJ139" s="9"/>
      <c r="AK139" s="3">
        <f t="shared" si="87"/>
        <v>79.190936781916321</v>
      </c>
      <c r="AL139" s="3">
        <f t="shared" si="88"/>
        <v>1.6940095121038852</v>
      </c>
      <c r="AM139" s="3">
        <f t="shared" si="89"/>
        <v>5.0339336290279482</v>
      </c>
      <c r="AN139" s="3">
        <f t="shared" si="90"/>
        <v>0.85439560439560436</v>
      </c>
      <c r="AO139" s="3">
        <f t="shared" si="91"/>
        <v>1.1371861766817351</v>
      </c>
      <c r="AP139" s="3">
        <f t="shared" si="92"/>
        <v>1.601631171612538</v>
      </c>
      <c r="AQ139" s="3">
        <f t="shared" si="93"/>
        <v>3.3880190242077699</v>
      </c>
      <c r="AR139" s="9"/>
      <c r="AS139" s="3">
        <v>20.813080450275866</v>
      </c>
      <c r="AT139" s="3">
        <v>16.972180745729688</v>
      </c>
      <c r="AU139" s="3">
        <v>62.21473880399445</v>
      </c>
      <c r="AV139" s="11"/>
      <c r="AW139" s="3">
        <v>10.454616546440743</v>
      </c>
      <c r="AX139" s="3">
        <v>58.294303668101158</v>
      </c>
      <c r="AY139" s="3">
        <v>31.251079785458103</v>
      </c>
    </row>
    <row r="140" spans="1:51" x14ac:dyDescent="0.25">
      <c r="A140" s="81" t="s">
        <v>184</v>
      </c>
      <c r="B140" s="82"/>
      <c r="C140" s="82" t="s">
        <v>176</v>
      </c>
      <c r="D140" s="83" t="s">
        <v>140</v>
      </c>
      <c r="E140" s="84">
        <v>73.86532186294869</v>
      </c>
      <c r="F140" s="84">
        <v>0.35597745476119846</v>
      </c>
      <c r="G140" s="84">
        <v>11.490161178680905</v>
      </c>
      <c r="H140" s="84">
        <v>1.8787699001285474</v>
      </c>
      <c r="I140" s="84">
        <v>0</v>
      </c>
      <c r="J140" s="84">
        <v>0.32136853554830414</v>
      </c>
      <c r="K140" s="84">
        <v>1.7255018293285871</v>
      </c>
      <c r="L140" s="84">
        <v>3.4114506081281517</v>
      </c>
      <c r="M140" s="84">
        <v>1.661228122218926</v>
      </c>
      <c r="N140" s="84"/>
      <c r="O140" s="84"/>
      <c r="P140" s="84">
        <v>0.35103332344507071</v>
      </c>
      <c r="Q140" s="84"/>
      <c r="R140" s="10"/>
      <c r="S140" s="85">
        <v>5.5463388047724047</v>
      </c>
      <c r="T140" s="10"/>
      <c r="U140" s="47">
        <f t="shared" si="106"/>
        <v>95.060812815188385</v>
      </c>
      <c r="V140" s="47">
        <f t="shared" si="75"/>
        <v>100.60715161996079</v>
      </c>
      <c r="W140" s="10"/>
      <c r="X140" s="10"/>
      <c r="Y140" s="57">
        <f t="shared" si="107"/>
        <v>77.991229901858432</v>
      </c>
      <c r="Z140" s="57">
        <f t="shared" si="108"/>
        <v>0.37586134892461887</v>
      </c>
      <c r="AA140" s="57">
        <f t="shared" si="109"/>
        <v>12.13196909584464</v>
      </c>
      <c r="AB140" s="57">
        <f t="shared" si="110"/>
        <v>1.983712674879933</v>
      </c>
      <c r="AC140" s="57">
        <f t="shared" si="111"/>
        <v>0</v>
      </c>
      <c r="AD140" s="57">
        <f t="shared" si="112"/>
        <v>0.33931927333472534</v>
      </c>
      <c r="AE140" s="57">
        <f t="shared" si="113"/>
        <v>1.8218834829818333</v>
      </c>
      <c r="AF140" s="57">
        <f t="shared" si="114"/>
        <v>3.6020045938609306</v>
      </c>
      <c r="AG140" s="57">
        <f t="shared" si="115"/>
        <v>1.7540196283148879</v>
      </c>
      <c r="AH140" s="57">
        <f t="shared" si="116"/>
        <v>0</v>
      </c>
      <c r="AI140" s="57">
        <f t="shared" si="117"/>
        <v>100</v>
      </c>
      <c r="AJ140" s="9"/>
      <c r="AK140" s="3">
        <f t="shared" si="87"/>
        <v>77.991229901858432</v>
      </c>
      <c r="AL140" s="3">
        <f t="shared" si="88"/>
        <v>1.7540196283148879</v>
      </c>
      <c r="AM140" s="3">
        <f t="shared" si="89"/>
        <v>5.3560242221758187</v>
      </c>
      <c r="AN140" s="3">
        <f t="shared" si="90"/>
        <v>0.85393258426966301</v>
      </c>
      <c r="AO140" s="3">
        <f t="shared" si="91"/>
        <v>1.0894936614966495</v>
      </c>
      <c r="AP140" s="3">
        <f t="shared" si="92"/>
        <v>1.5508033313557541</v>
      </c>
      <c r="AQ140" s="3">
        <f t="shared" si="93"/>
        <v>3.5341407391939854</v>
      </c>
      <c r="AR140" s="9"/>
      <c r="AS140" s="3">
        <v>20.05922550156145</v>
      </c>
      <c r="AT140" s="3">
        <v>17.486791874049349</v>
      </c>
      <c r="AU140" s="3">
        <v>62.453982624389191</v>
      </c>
      <c r="AV140" s="11"/>
      <c r="AW140" s="3">
        <v>11.000904666480199</v>
      </c>
      <c r="AX140" s="3">
        <v>54.748006783793137</v>
      </c>
      <c r="AY140" s="3">
        <v>34.251088549726653</v>
      </c>
    </row>
    <row r="141" spans="1:51" x14ac:dyDescent="0.25">
      <c r="A141" s="81" t="s">
        <v>184</v>
      </c>
      <c r="B141" s="82"/>
      <c r="C141" s="82" t="s">
        <v>177</v>
      </c>
      <c r="D141" s="83" t="s">
        <v>140</v>
      </c>
      <c r="E141" s="84">
        <v>73.61152214659171</v>
      </c>
      <c r="F141" s="84">
        <v>0.37486435829140774</v>
      </c>
      <c r="G141" s="84">
        <v>11.522146591693796</v>
      </c>
      <c r="H141" s="84">
        <v>1.8151326822531324</v>
      </c>
      <c r="I141" s="84">
        <v>0</v>
      </c>
      <c r="J141" s="84">
        <v>0.37486435829140774</v>
      </c>
      <c r="K141" s="84">
        <v>1.6967544638453194</v>
      </c>
      <c r="L141" s="84">
        <v>3.8670218013218904</v>
      </c>
      <c r="M141" s="84">
        <v>1.6770247607773505</v>
      </c>
      <c r="N141" s="84"/>
      <c r="O141" s="84"/>
      <c r="P141" s="84">
        <v>0.3551346552234389</v>
      </c>
      <c r="Q141" s="84"/>
      <c r="R141" s="10"/>
      <c r="S141" s="85">
        <v>5.0770891530729392</v>
      </c>
      <c r="T141" s="10"/>
      <c r="U141" s="47">
        <f t="shared" si="106"/>
        <v>95.294465818289467</v>
      </c>
      <c r="V141" s="47">
        <f t="shared" si="75"/>
        <v>100.3715549713624</v>
      </c>
      <c r="W141" s="10"/>
      <c r="X141" s="10"/>
      <c r="Y141" s="57">
        <f t="shared" si="107"/>
        <v>77.535328345802156</v>
      </c>
      <c r="Z141" s="57">
        <f t="shared" si="108"/>
        <v>0.39484621778886114</v>
      </c>
      <c r="AA141" s="57">
        <f t="shared" si="109"/>
        <v>12.136325852036572</v>
      </c>
      <c r="AB141" s="57">
        <f t="shared" si="110"/>
        <v>1.9118869492934332</v>
      </c>
      <c r="AC141" s="57">
        <f t="shared" si="111"/>
        <v>0</v>
      </c>
      <c r="AD141" s="57">
        <f t="shared" si="112"/>
        <v>0.39484621778886114</v>
      </c>
      <c r="AE141" s="57">
        <f t="shared" si="113"/>
        <v>1.7871986699916873</v>
      </c>
      <c r="AF141" s="57">
        <f t="shared" si="114"/>
        <v>4.0731504571903567</v>
      </c>
      <c r="AG141" s="57">
        <f t="shared" si="115"/>
        <v>1.766417290108063</v>
      </c>
      <c r="AH141" s="57">
        <f t="shared" si="116"/>
        <v>0</v>
      </c>
      <c r="AI141" s="57">
        <f t="shared" si="117"/>
        <v>100</v>
      </c>
      <c r="AJ141" s="9"/>
      <c r="AK141" s="3">
        <f t="shared" ref="AK141:AK165" si="118">Y141</f>
        <v>77.535328345802156</v>
      </c>
      <c r="AL141" s="3">
        <f t="shared" ref="AL141:AL165" si="119">AG141</f>
        <v>1.766417290108063</v>
      </c>
      <c r="AM141" s="3">
        <f t="shared" ref="AM141:AM165" si="120">AG141+AF141</f>
        <v>5.8395677472984193</v>
      </c>
      <c r="AN141" s="3">
        <f t="shared" ref="AN141:AN165" si="121">AB141/(AD141+AB141)</f>
        <v>0.82882882882882891</v>
      </c>
      <c r="AO141" s="3">
        <f t="shared" ref="AO141:AO165" si="122">(G141/G$4)/(K141/K$4+L141/L$4+M141/M$4)</f>
        <v>1.0232377634900771</v>
      </c>
      <c r="AP141" s="3">
        <f t="shared" ref="AP141:AP165" si="123">(G141/G$4)/(L141/L$4+M141/M$4)</f>
        <v>1.4093368735651324</v>
      </c>
      <c r="AQ141" s="3">
        <f t="shared" ref="AQ141:AQ165" si="124">AF141+AG141-AE141</f>
        <v>4.0523690773067322</v>
      </c>
      <c r="AR141" s="9"/>
      <c r="AS141" s="3">
        <v>18.708461914916814</v>
      </c>
      <c r="AT141" s="3">
        <v>15.886471231112136</v>
      </c>
      <c r="AU141" s="3">
        <v>65.405066853971036</v>
      </c>
      <c r="AV141" s="11"/>
      <c r="AW141" s="3">
        <v>11.006075889841108</v>
      </c>
      <c r="AX141" s="3">
        <v>50.516515724118555</v>
      </c>
      <c r="AY141" s="3">
        <v>38.477408386040338</v>
      </c>
    </row>
    <row r="142" spans="1:51" x14ac:dyDescent="0.25">
      <c r="A142" s="81" t="s">
        <v>184</v>
      </c>
      <c r="B142" s="82"/>
      <c r="C142" s="82" t="s">
        <v>176</v>
      </c>
      <c r="D142" s="83" t="s">
        <v>140</v>
      </c>
      <c r="E142" s="84">
        <v>73.216769322471677</v>
      </c>
      <c r="F142" s="84">
        <v>0.37750844426783225</v>
      </c>
      <c r="G142" s="84">
        <v>11.484204251937213</v>
      </c>
      <c r="H142" s="84">
        <v>1.9074110868269418</v>
      </c>
      <c r="I142" s="84">
        <v>0</v>
      </c>
      <c r="J142" s="84">
        <v>0.35763957878005159</v>
      </c>
      <c r="K142" s="84">
        <v>1.7385257301808064</v>
      </c>
      <c r="L142" s="84">
        <v>3.8446254718855548</v>
      </c>
      <c r="M142" s="84">
        <v>1.7087224319491354</v>
      </c>
      <c r="N142" s="84"/>
      <c r="O142" s="84"/>
      <c r="P142" s="84">
        <v>0.33777071329227099</v>
      </c>
      <c r="Q142" s="84"/>
      <c r="R142" s="10"/>
      <c r="S142" s="85">
        <v>5.4544685562900623</v>
      </c>
      <c r="T142" s="10"/>
      <c r="U142" s="47">
        <f t="shared" si="106"/>
        <v>94.97317703159149</v>
      </c>
      <c r="V142" s="47">
        <f t="shared" si="75"/>
        <v>100.42764558788156</v>
      </c>
      <c r="W142" s="10"/>
      <c r="X142" s="10"/>
      <c r="Y142" s="57">
        <f t="shared" si="107"/>
        <v>77.367205542725159</v>
      </c>
      <c r="Z142" s="57">
        <f t="shared" si="108"/>
        <v>0.39890825110224643</v>
      </c>
      <c r="AA142" s="57">
        <f t="shared" si="109"/>
        <v>12.13520890195255</v>
      </c>
      <c r="AB142" s="57">
        <f t="shared" si="110"/>
        <v>2.0155364266218765</v>
      </c>
      <c r="AC142" s="57">
        <f t="shared" si="111"/>
        <v>0</v>
      </c>
      <c r="AD142" s="57">
        <f t="shared" si="112"/>
        <v>0.3779130799916019</v>
      </c>
      <c r="AE142" s="57">
        <f t="shared" si="113"/>
        <v>1.8370774721813983</v>
      </c>
      <c r="AF142" s="57">
        <f t="shared" si="114"/>
        <v>4.0625656099097212</v>
      </c>
      <c r="AG142" s="57">
        <f t="shared" si="115"/>
        <v>1.8055847155154314</v>
      </c>
      <c r="AH142" s="57">
        <f t="shared" si="116"/>
        <v>0</v>
      </c>
      <c r="AI142" s="57">
        <f t="shared" si="117"/>
        <v>99.999999999999986</v>
      </c>
      <c r="AJ142" s="9"/>
      <c r="AK142" s="3">
        <f t="shared" si="118"/>
        <v>77.367205542725159</v>
      </c>
      <c r="AL142" s="3">
        <f t="shared" si="119"/>
        <v>1.8055847155154314</v>
      </c>
      <c r="AM142" s="3">
        <f t="shared" si="120"/>
        <v>5.8681503254251526</v>
      </c>
      <c r="AN142" s="3">
        <f t="shared" si="121"/>
        <v>0.8421052631578948</v>
      </c>
      <c r="AO142" s="3">
        <f t="shared" si="122"/>
        <v>1.0132619146515314</v>
      </c>
      <c r="AP142" s="3">
        <f t="shared" si="123"/>
        <v>1.4051304590625868</v>
      </c>
      <c r="AQ142" s="3">
        <f t="shared" si="124"/>
        <v>4.0310728532437547</v>
      </c>
      <c r="AR142" s="9"/>
      <c r="AS142" s="3">
        <v>18.992577684967916</v>
      </c>
      <c r="AT142" s="3">
        <v>16.218225857439901</v>
      </c>
      <c r="AU142" s="3">
        <v>64.789196457592183</v>
      </c>
      <c r="AV142" s="11"/>
      <c r="AW142" s="3">
        <v>11.291923642390122</v>
      </c>
      <c r="AX142" s="3">
        <v>50.188046513004856</v>
      </c>
      <c r="AY142" s="3">
        <v>38.52002984460502</v>
      </c>
    </row>
    <row r="143" spans="1:51" x14ac:dyDescent="0.25">
      <c r="A143" s="81" t="s">
        <v>118</v>
      </c>
      <c r="B143" s="82"/>
      <c r="C143" s="82" t="s">
        <v>176</v>
      </c>
      <c r="D143" s="83" t="s">
        <v>140</v>
      </c>
      <c r="E143" s="84">
        <v>74.592417992535857</v>
      </c>
      <c r="F143" s="84">
        <v>0.34374386171675503</v>
      </c>
      <c r="G143" s="84">
        <v>11.304262423885287</v>
      </c>
      <c r="H143" s="84">
        <v>1.6794342958161461</v>
      </c>
      <c r="I143" s="84">
        <v>8.8391278727165581E-2</v>
      </c>
      <c r="J143" s="84">
        <v>0.27499508937340406</v>
      </c>
      <c r="K143" s="84">
        <v>1.6401492830485169</v>
      </c>
      <c r="L143" s="84">
        <v>3.2704773129051268</v>
      </c>
      <c r="M143" s="84">
        <v>1.6303280298566096</v>
      </c>
      <c r="N143" s="84"/>
      <c r="O143" s="84"/>
      <c r="P143" s="84">
        <v>0.2946375957572186</v>
      </c>
      <c r="Q143" s="84"/>
      <c r="R143" s="10"/>
      <c r="S143" s="85">
        <v>5.6327968561774648</v>
      </c>
      <c r="T143" s="10"/>
      <c r="U143" s="47">
        <f t="shared" si="106"/>
        <v>95.118837163622118</v>
      </c>
      <c r="V143" s="47">
        <f t="shared" si="75"/>
        <v>100.75163401979958</v>
      </c>
      <c r="W143" s="10"/>
      <c r="X143" s="10"/>
      <c r="Y143" s="57">
        <f t="shared" si="107"/>
        <v>78.663904712584142</v>
      </c>
      <c r="Z143" s="57">
        <f t="shared" si="108"/>
        <v>0.36250647332988079</v>
      </c>
      <c r="AA143" s="57">
        <f t="shared" si="109"/>
        <v>11.921284308648364</v>
      </c>
      <c r="AB143" s="57">
        <f t="shared" si="110"/>
        <v>1.7711030554117035</v>
      </c>
      <c r="AC143" s="57">
        <f t="shared" si="111"/>
        <v>9.3215950284826488E-2</v>
      </c>
      <c r="AD143" s="57">
        <f t="shared" si="112"/>
        <v>0.29000517866390463</v>
      </c>
      <c r="AE143" s="57">
        <f t="shared" si="113"/>
        <v>1.7296737441740024</v>
      </c>
      <c r="AF143" s="57">
        <f t="shared" si="114"/>
        <v>3.4489901605385804</v>
      </c>
      <c r="AG143" s="57">
        <f t="shared" si="115"/>
        <v>1.7193164163645775</v>
      </c>
      <c r="AH143" s="57">
        <f t="shared" si="116"/>
        <v>0</v>
      </c>
      <c r="AI143" s="57">
        <f t="shared" si="117"/>
        <v>100</v>
      </c>
      <c r="AJ143" s="9"/>
      <c r="AK143" s="3">
        <f t="shared" si="118"/>
        <v>78.663904712584142</v>
      </c>
      <c r="AL143" s="3">
        <f t="shared" si="119"/>
        <v>1.7193164163645775</v>
      </c>
      <c r="AM143" s="3">
        <f t="shared" si="120"/>
        <v>5.1683065769031575</v>
      </c>
      <c r="AN143" s="3">
        <f t="shared" si="121"/>
        <v>0.85929648241206036</v>
      </c>
      <c r="AO143" s="3">
        <f t="shared" si="122"/>
        <v>1.1163783377825962</v>
      </c>
      <c r="AP143" s="3">
        <f t="shared" si="123"/>
        <v>1.5823764860328786</v>
      </c>
      <c r="AQ143" s="3">
        <f t="shared" si="124"/>
        <v>3.4386328327291551</v>
      </c>
      <c r="AR143" s="9"/>
      <c r="AS143" s="3">
        <v>20.467757755774169</v>
      </c>
      <c r="AT143" s="3">
        <v>17.281780402869131</v>
      </c>
      <c r="AU143" s="3">
        <v>62.250461841356696</v>
      </c>
      <c r="AV143" s="11"/>
      <c r="AW143" s="3">
        <v>10.692352429362899</v>
      </c>
      <c r="AX143" s="3">
        <v>56.788019146237801</v>
      </c>
      <c r="AY143" s="3">
        <v>32.519628424399286</v>
      </c>
    </row>
    <row r="144" spans="1:51" x14ac:dyDescent="0.25">
      <c r="A144" s="81" t="s">
        <v>118</v>
      </c>
      <c r="B144" s="82"/>
      <c r="C144" s="82" t="s">
        <v>176</v>
      </c>
      <c r="D144" s="83" t="s">
        <v>140</v>
      </c>
      <c r="E144" s="84">
        <v>73.891867958872425</v>
      </c>
      <c r="F144" s="84">
        <v>0.37388694839376202</v>
      </c>
      <c r="G144" s="84">
        <v>11.433069316672405</v>
      </c>
      <c r="H144" s="84">
        <v>1.643134746888375</v>
      </c>
      <c r="I144" s="84">
        <v>4.9195651104442371E-2</v>
      </c>
      <c r="J144" s="84">
        <v>0.28533477640576577</v>
      </c>
      <c r="K144" s="84">
        <v>1.6332956166674863</v>
      </c>
      <c r="L144" s="84">
        <v>3.3108673193289713</v>
      </c>
      <c r="M144" s="84">
        <v>1.6136173562257097</v>
      </c>
      <c r="N144" s="84"/>
      <c r="O144" s="84"/>
      <c r="P144" s="84">
        <v>0.31977173217887539</v>
      </c>
      <c r="Q144" s="84"/>
      <c r="R144" s="10"/>
      <c r="S144" s="85">
        <v>5.7260939290915838</v>
      </c>
      <c r="T144" s="10"/>
      <c r="U144" s="47">
        <f t="shared" si="106"/>
        <v>94.554041422738209</v>
      </c>
      <c r="V144" s="47">
        <f t="shared" si="75"/>
        <v>100.2801353518298</v>
      </c>
      <c r="W144" s="10"/>
      <c r="X144" s="10"/>
      <c r="Y144" s="57">
        <f t="shared" si="107"/>
        <v>78.412947011224219</v>
      </c>
      <c r="Z144" s="57">
        <f t="shared" si="108"/>
        <v>0.39676324719394418</v>
      </c>
      <c r="AA144" s="57">
        <f t="shared" si="109"/>
        <v>12.132602453667451</v>
      </c>
      <c r="AB144" s="57">
        <f t="shared" si="110"/>
        <v>1.7436700600365442</v>
      </c>
      <c r="AC144" s="57">
        <f t="shared" si="111"/>
        <v>5.2205690420255822E-2</v>
      </c>
      <c r="AD144" s="57">
        <f t="shared" si="112"/>
        <v>0.30279300443748375</v>
      </c>
      <c r="AE144" s="57">
        <f t="shared" si="113"/>
        <v>1.7332289219524928</v>
      </c>
      <c r="AF144" s="57">
        <f t="shared" si="114"/>
        <v>3.513442965283216</v>
      </c>
      <c r="AG144" s="57">
        <f t="shared" si="115"/>
        <v>1.7123466457843906</v>
      </c>
      <c r="AH144" s="57">
        <f t="shared" si="116"/>
        <v>0</v>
      </c>
      <c r="AI144" s="57">
        <f t="shared" si="117"/>
        <v>100</v>
      </c>
      <c r="AJ144" s="9"/>
      <c r="AK144" s="3">
        <f t="shared" si="118"/>
        <v>78.412947011224219</v>
      </c>
      <c r="AL144" s="3">
        <f t="shared" si="119"/>
        <v>1.7123466457843906</v>
      </c>
      <c r="AM144" s="3">
        <f t="shared" si="120"/>
        <v>5.2257896110676061</v>
      </c>
      <c r="AN144" s="3">
        <f t="shared" si="121"/>
        <v>0.85204081632653061</v>
      </c>
      <c r="AO144" s="3">
        <f t="shared" si="122"/>
        <v>1.1251117014522445</v>
      </c>
      <c r="AP144" s="3">
        <f t="shared" si="123"/>
        <v>1.5896491125339487</v>
      </c>
      <c r="AQ144" s="3">
        <f t="shared" si="124"/>
        <v>3.4925606891151135</v>
      </c>
      <c r="AR144" s="9"/>
      <c r="AS144" s="3">
        <v>20.15983186922281</v>
      </c>
      <c r="AT144" s="3">
        <v>17.126198632804478</v>
      </c>
      <c r="AU144" s="3">
        <v>62.713969497972727</v>
      </c>
      <c r="AV144" s="11"/>
      <c r="AW144" s="3">
        <v>10.659224019481119</v>
      </c>
      <c r="AX144" s="3">
        <v>56.181657672079936</v>
      </c>
      <c r="AY144" s="3">
        <v>33.159118308438948</v>
      </c>
    </row>
    <row r="145" spans="1:51" x14ac:dyDescent="0.25">
      <c r="A145" s="81" t="s">
        <v>118</v>
      </c>
      <c r="B145" s="82"/>
      <c r="C145" s="82" t="s">
        <v>176</v>
      </c>
      <c r="D145" s="83" t="s">
        <v>140</v>
      </c>
      <c r="E145" s="84">
        <v>74.633978579149073</v>
      </c>
      <c r="F145" s="84">
        <v>0.31934754839343626</v>
      </c>
      <c r="G145" s="84">
        <v>11.290164095509484</v>
      </c>
      <c r="H145" s="84">
        <v>1.4886508794340181</v>
      </c>
      <c r="I145" s="84">
        <v>4.9130392060528653E-2</v>
      </c>
      <c r="J145" s="84">
        <v>0.2800432347450133</v>
      </c>
      <c r="K145" s="84">
        <v>1.5574334283187583</v>
      </c>
      <c r="L145" s="84">
        <v>3.8321705807212343</v>
      </c>
      <c r="M145" s="84">
        <v>1.6802594084700799</v>
      </c>
      <c r="N145" s="84"/>
      <c r="O145" s="84"/>
      <c r="P145" s="84">
        <v>0.26039107792080185</v>
      </c>
      <c r="Q145" s="84"/>
      <c r="R145" s="10"/>
      <c r="S145" s="85">
        <v>5.2482900206588594</v>
      </c>
      <c r="T145" s="10"/>
      <c r="U145" s="47">
        <f t="shared" si="106"/>
        <v>95.391569224722431</v>
      </c>
      <c r="V145" s="47">
        <f t="shared" si="75"/>
        <v>100.63985924538129</v>
      </c>
      <c r="W145" s="10"/>
      <c r="X145" s="10"/>
      <c r="Y145" s="57">
        <f t="shared" si="107"/>
        <v>78.453752001239465</v>
      </c>
      <c r="Z145" s="57">
        <f t="shared" si="108"/>
        <v>0.33569178329804267</v>
      </c>
      <c r="AA145" s="57">
        <f t="shared" si="109"/>
        <v>11.86799566182926</v>
      </c>
      <c r="AB145" s="57">
        <f t="shared" si="110"/>
        <v>1.5648401590662604</v>
      </c>
      <c r="AC145" s="57">
        <f t="shared" si="111"/>
        <v>5.1644889738160407E-2</v>
      </c>
      <c r="AD145" s="57">
        <f t="shared" si="112"/>
        <v>0.29437587150751432</v>
      </c>
      <c r="AE145" s="57">
        <f t="shared" si="113"/>
        <v>1.6371430046996849</v>
      </c>
      <c r="AF145" s="57">
        <f t="shared" si="114"/>
        <v>4.0283013995765113</v>
      </c>
      <c r="AG145" s="57">
        <f t="shared" si="115"/>
        <v>1.7662552290450861</v>
      </c>
      <c r="AH145" s="57">
        <f t="shared" si="116"/>
        <v>0</v>
      </c>
      <c r="AI145" s="57">
        <f t="shared" si="117"/>
        <v>99.999999999999972</v>
      </c>
      <c r="AJ145" s="9"/>
      <c r="AK145" s="3">
        <f t="shared" si="118"/>
        <v>78.453752001239465</v>
      </c>
      <c r="AL145" s="3">
        <f t="shared" si="119"/>
        <v>1.7662552290450861</v>
      </c>
      <c r="AM145" s="3">
        <f t="shared" si="120"/>
        <v>5.7945566286215975</v>
      </c>
      <c r="AN145" s="3">
        <f t="shared" si="121"/>
        <v>0.84166666666666667</v>
      </c>
      <c r="AO145" s="3">
        <f t="shared" si="122"/>
        <v>1.0307494196364442</v>
      </c>
      <c r="AP145" s="3">
        <f t="shared" si="123"/>
        <v>1.3901132253262787</v>
      </c>
      <c r="AQ145" s="3">
        <f t="shared" si="124"/>
        <v>4.1574136239219124</v>
      </c>
      <c r="AR145" s="9"/>
      <c r="AS145" s="3">
        <v>19.099378132699556</v>
      </c>
      <c r="AT145" s="3">
        <v>14.858063638214844</v>
      </c>
      <c r="AU145" s="3">
        <v>66.0425582290856</v>
      </c>
      <c r="AV145" s="11"/>
      <c r="AW145" s="3">
        <v>10.806633608819116</v>
      </c>
      <c r="AX145" s="3">
        <v>51.825776493113665</v>
      </c>
      <c r="AY145" s="3">
        <v>37.367589898067216</v>
      </c>
    </row>
    <row r="146" spans="1:51" x14ac:dyDescent="0.25">
      <c r="A146" s="81" t="s">
        <v>118</v>
      </c>
      <c r="B146" s="82"/>
      <c r="C146" s="82" t="s">
        <v>176</v>
      </c>
      <c r="D146" s="83" t="s">
        <v>140</v>
      </c>
      <c r="E146" s="84">
        <v>73.488828873066538</v>
      </c>
      <c r="F146" s="84">
        <v>0.29462312791554135</v>
      </c>
      <c r="G146" s="84">
        <v>11.500122759636632</v>
      </c>
      <c r="H146" s="84">
        <v>1.7972010802848024</v>
      </c>
      <c r="I146" s="84">
        <v>0</v>
      </c>
      <c r="J146" s="84">
        <v>0.34372698256813156</v>
      </c>
      <c r="K146" s="84">
        <v>1.6891726000491039</v>
      </c>
      <c r="L146" s="84">
        <v>3.8006383501104839</v>
      </c>
      <c r="M146" s="84">
        <v>1.6793518291185858</v>
      </c>
      <c r="N146" s="84"/>
      <c r="O146" s="84"/>
      <c r="P146" s="84">
        <v>0.36336852442916767</v>
      </c>
      <c r="Q146" s="84"/>
      <c r="R146" s="10"/>
      <c r="S146" s="85">
        <v>5.7077610705617969</v>
      </c>
      <c r="T146" s="10"/>
      <c r="U146" s="47">
        <f t="shared" si="106"/>
        <v>94.957034127178986</v>
      </c>
      <c r="V146" s="47">
        <f t="shared" si="75"/>
        <v>100.66479519774079</v>
      </c>
      <c r="W146" s="10"/>
      <c r="X146" s="10"/>
      <c r="Y146" s="57">
        <f t="shared" si="107"/>
        <v>77.688953488372093</v>
      </c>
      <c r="Z146" s="57">
        <f t="shared" si="108"/>
        <v>0.31146179401993351</v>
      </c>
      <c r="AA146" s="57">
        <f t="shared" si="109"/>
        <v>12.157392026578071</v>
      </c>
      <c r="AB146" s="57">
        <f t="shared" si="110"/>
        <v>1.8999169435215946</v>
      </c>
      <c r="AC146" s="57">
        <f t="shared" si="111"/>
        <v>0</v>
      </c>
      <c r="AD146" s="57">
        <f t="shared" si="112"/>
        <v>0.36337209302325579</v>
      </c>
      <c r="AE146" s="57">
        <f t="shared" si="113"/>
        <v>1.7857142857142856</v>
      </c>
      <c r="AF146" s="57">
        <f t="shared" si="114"/>
        <v>4.0178571428571432</v>
      </c>
      <c r="AG146" s="57">
        <f t="shared" si="115"/>
        <v>1.7753322259136213</v>
      </c>
      <c r="AH146" s="57">
        <f t="shared" si="116"/>
        <v>0</v>
      </c>
      <c r="AI146" s="57">
        <f t="shared" si="117"/>
        <v>99.999999999999986</v>
      </c>
      <c r="AJ146" s="9"/>
      <c r="AK146" s="3">
        <f t="shared" si="118"/>
        <v>77.688953488372093</v>
      </c>
      <c r="AL146" s="3">
        <f t="shared" si="119"/>
        <v>1.7753322259136213</v>
      </c>
      <c r="AM146" s="3">
        <f t="shared" si="120"/>
        <v>5.793189368770765</v>
      </c>
      <c r="AN146" s="3">
        <f t="shared" si="121"/>
        <v>0.83944954128440374</v>
      </c>
      <c r="AO146" s="3">
        <f t="shared" si="122"/>
        <v>1.032324584507736</v>
      </c>
      <c r="AP146" s="3">
        <f t="shared" si="123"/>
        <v>1.4252382240339621</v>
      </c>
      <c r="AQ146" s="3">
        <f t="shared" si="124"/>
        <v>4.0074750830564794</v>
      </c>
      <c r="AR146" s="9"/>
      <c r="AS146" s="3">
        <v>18.955789237084012</v>
      </c>
      <c r="AT146" s="3">
        <v>16.002360086945195</v>
      </c>
      <c r="AU146" s="3">
        <v>65.041850675970792</v>
      </c>
      <c r="AV146" s="11"/>
      <c r="AW146" s="3">
        <v>11.054094090614146</v>
      </c>
      <c r="AX146" s="3">
        <v>51.016662858229324</v>
      </c>
      <c r="AY146" s="3">
        <v>37.929243051156533</v>
      </c>
    </row>
    <row r="147" spans="1:51" x14ac:dyDescent="0.25">
      <c r="A147" s="81" t="s">
        <v>118</v>
      </c>
      <c r="B147" s="82"/>
      <c r="C147" s="82" t="s">
        <v>177</v>
      </c>
      <c r="D147" s="83" t="s">
        <v>140</v>
      </c>
      <c r="E147" s="84">
        <v>73.67050034404798</v>
      </c>
      <c r="F147" s="84">
        <v>0.31947311510862092</v>
      </c>
      <c r="G147" s="84">
        <v>11.692716012975524</v>
      </c>
      <c r="H147" s="84">
        <v>1.7792195026049349</v>
      </c>
      <c r="I147" s="84">
        <v>6.8809594023395274E-2</v>
      </c>
      <c r="J147" s="84">
        <v>0.33913299911530526</v>
      </c>
      <c r="K147" s="84">
        <v>1.774304531603264</v>
      </c>
      <c r="L147" s="84">
        <v>3.4159048461614079</v>
      </c>
      <c r="M147" s="84">
        <v>1.6170254595497888</v>
      </c>
      <c r="N147" s="84"/>
      <c r="O147" s="84"/>
      <c r="P147" s="84">
        <v>0.33421802811363421</v>
      </c>
      <c r="Q147" s="84"/>
      <c r="R147" s="10"/>
      <c r="S147" s="85">
        <v>5.8654092639155868</v>
      </c>
      <c r="T147" s="10"/>
      <c r="U147" s="47">
        <f t="shared" si="106"/>
        <v>95.011304433303863</v>
      </c>
      <c r="V147" s="47">
        <f t="shared" si="75"/>
        <v>100.87671369721944</v>
      </c>
      <c r="W147" s="10"/>
      <c r="X147" s="10"/>
      <c r="Y147" s="57">
        <f t="shared" si="107"/>
        <v>77.812386440326009</v>
      </c>
      <c r="Z147" s="57">
        <f t="shared" si="108"/>
        <v>0.33743445984529929</v>
      </c>
      <c r="AA147" s="57">
        <f t="shared" si="109"/>
        <v>12.350101230337954</v>
      </c>
      <c r="AB147" s="57">
        <f t="shared" si="110"/>
        <v>1.879250376369205</v>
      </c>
      <c r="AC147" s="57">
        <f t="shared" si="111"/>
        <v>7.2678191351295232E-2</v>
      </c>
      <c r="AD147" s="57">
        <f t="shared" si="112"/>
        <v>0.3581996573742407</v>
      </c>
      <c r="AE147" s="57">
        <f t="shared" si="113"/>
        <v>1.8740590769869701</v>
      </c>
      <c r="AF147" s="57">
        <f t="shared" si="114"/>
        <v>3.6079530706535841</v>
      </c>
      <c r="AG147" s="57">
        <f t="shared" si="115"/>
        <v>1.7079374967554379</v>
      </c>
      <c r="AH147" s="57">
        <f t="shared" si="116"/>
        <v>0</v>
      </c>
      <c r="AI147" s="57">
        <f t="shared" si="117"/>
        <v>99.999999999999986</v>
      </c>
      <c r="AJ147" s="9"/>
      <c r="AK147" s="3">
        <f t="shared" si="118"/>
        <v>77.812386440326009</v>
      </c>
      <c r="AL147" s="3">
        <f t="shared" si="119"/>
        <v>1.7079374967554379</v>
      </c>
      <c r="AM147" s="3">
        <f t="shared" si="120"/>
        <v>5.3158905674090224</v>
      </c>
      <c r="AN147" s="3">
        <f t="shared" si="121"/>
        <v>0.83990719257540603</v>
      </c>
      <c r="AO147" s="3">
        <f t="shared" si="122"/>
        <v>1.1036546263992182</v>
      </c>
      <c r="AP147" s="3">
        <f t="shared" si="123"/>
        <v>1.5868194125722714</v>
      </c>
      <c r="AQ147" s="3">
        <f t="shared" si="124"/>
        <v>3.4418314904220524</v>
      </c>
      <c r="AR147" s="9"/>
      <c r="AS147" s="3">
        <v>19.517209257504458</v>
      </c>
      <c r="AT147" s="3">
        <v>17.973756484589568</v>
      </c>
      <c r="AU147" s="3">
        <v>62.509034257905974</v>
      </c>
      <c r="AV147" s="11"/>
      <c r="AW147" s="3">
        <v>10.760717242114708</v>
      </c>
      <c r="AX147" s="3">
        <v>54.775234447886582</v>
      </c>
      <c r="AY147" s="3">
        <v>34.464048309998716</v>
      </c>
    </row>
    <row r="148" spans="1:51" x14ac:dyDescent="0.25">
      <c r="A148" s="81" t="s">
        <v>118</v>
      </c>
      <c r="B148" s="82"/>
      <c r="C148" s="82" t="s">
        <v>176</v>
      </c>
      <c r="D148" s="83" t="s">
        <v>140</v>
      </c>
      <c r="E148" s="84">
        <v>73.666650311564695</v>
      </c>
      <c r="F148" s="84">
        <v>0.39742897796967763</v>
      </c>
      <c r="G148" s="84">
        <v>11.402777096315194</v>
      </c>
      <c r="H148" s="84">
        <v>1.8595750944507139</v>
      </c>
      <c r="I148" s="84">
        <v>0</v>
      </c>
      <c r="J148" s="84">
        <v>0.33364408027084047</v>
      </c>
      <c r="K148" s="84">
        <v>1.6584073401697659</v>
      </c>
      <c r="L148" s="84">
        <v>3.1647122319807659</v>
      </c>
      <c r="M148" s="84">
        <v>1.6829399931308571</v>
      </c>
      <c r="N148" s="84"/>
      <c r="O148" s="84"/>
      <c r="P148" s="84">
        <v>0.34345714145527695</v>
      </c>
      <c r="Q148" s="84"/>
      <c r="R148" s="10"/>
      <c r="S148" s="85">
        <v>5.902258524539902</v>
      </c>
      <c r="T148" s="10"/>
      <c r="U148" s="47">
        <f t="shared" si="106"/>
        <v>94.509592267307795</v>
      </c>
      <c r="V148" s="47">
        <f t="shared" si="75"/>
        <v>100.4118507918477</v>
      </c>
      <c r="W148" s="10"/>
      <c r="X148" s="10"/>
      <c r="Y148" s="57">
        <f t="shared" si="107"/>
        <v>78.230512713630674</v>
      </c>
      <c r="Z148" s="57">
        <f t="shared" si="108"/>
        <v>0.42205085452271773</v>
      </c>
      <c r="AA148" s="57">
        <f t="shared" si="109"/>
        <v>12.109212171738221</v>
      </c>
      <c r="AB148" s="57">
        <f t="shared" si="110"/>
        <v>1.9747811588161732</v>
      </c>
      <c r="AC148" s="57">
        <f t="shared" si="111"/>
        <v>0</v>
      </c>
      <c r="AD148" s="57">
        <f t="shared" si="112"/>
        <v>0.35431429762400996</v>
      </c>
      <c r="AE148" s="57">
        <f t="shared" si="113"/>
        <v>1.7611504793664026</v>
      </c>
      <c r="AF148" s="57">
        <f t="shared" si="114"/>
        <v>3.3607753230512705</v>
      </c>
      <c r="AG148" s="57">
        <f t="shared" si="115"/>
        <v>1.7872030012505209</v>
      </c>
      <c r="AH148" s="57">
        <f t="shared" si="116"/>
        <v>0</v>
      </c>
      <c r="AI148" s="57">
        <f t="shared" si="117"/>
        <v>100</v>
      </c>
      <c r="AJ148" s="9"/>
      <c r="AK148" s="3">
        <f t="shared" si="118"/>
        <v>78.230512713630674</v>
      </c>
      <c r="AL148" s="3">
        <f t="shared" si="119"/>
        <v>1.7872030012505209</v>
      </c>
      <c r="AM148" s="3">
        <f t="shared" si="120"/>
        <v>5.1479783243017909</v>
      </c>
      <c r="AN148" s="3">
        <f t="shared" si="121"/>
        <v>0.84787472035794187</v>
      </c>
      <c r="AO148" s="3">
        <f t="shared" si="122"/>
        <v>1.1355068217104534</v>
      </c>
      <c r="AP148" s="3">
        <f t="shared" si="123"/>
        <v>1.622746787595885</v>
      </c>
      <c r="AQ148" s="3">
        <f t="shared" si="124"/>
        <v>3.3868278449353886</v>
      </c>
      <c r="AR148" s="9"/>
      <c r="AS148" s="3">
        <v>21.376286368887484</v>
      </c>
      <c r="AT148" s="3">
        <v>17.679283905463691</v>
      </c>
      <c r="AU148" s="3">
        <v>60.944429725648824</v>
      </c>
      <c r="AV148" s="11"/>
      <c r="AW148" s="3">
        <v>11.213916725291458</v>
      </c>
      <c r="AX148" s="3">
        <v>56.814872372121272</v>
      </c>
      <c r="AY148" s="3">
        <v>31.971210902587273</v>
      </c>
    </row>
    <row r="149" spans="1:51" x14ac:dyDescent="0.25">
      <c r="A149" s="81" t="s">
        <v>118</v>
      </c>
      <c r="B149" s="82"/>
      <c r="C149" s="82" t="s">
        <v>176</v>
      </c>
      <c r="D149" s="83" t="s">
        <v>140</v>
      </c>
      <c r="E149" s="84">
        <v>73.86831275720165</v>
      </c>
      <c r="F149" s="84">
        <v>0.3625318440133255</v>
      </c>
      <c r="G149" s="84">
        <v>11.532431902802273</v>
      </c>
      <c r="H149" s="84">
        <v>1.8322555359592396</v>
      </c>
      <c r="I149" s="84">
        <v>0</v>
      </c>
      <c r="J149" s="84">
        <v>0.24495394865765235</v>
      </c>
      <c r="K149" s="84">
        <v>1.7048794826572604</v>
      </c>
      <c r="L149" s="84">
        <v>3.4489515970997453</v>
      </c>
      <c r="M149" s="84">
        <v>1.6558886929257299</v>
      </c>
      <c r="N149" s="84"/>
      <c r="O149" s="84"/>
      <c r="P149" s="84">
        <v>0.3331373701744072</v>
      </c>
      <c r="Q149" s="84"/>
      <c r="R149" s="10"/>
      <c r="S149" s="85">
        <v>6.0115654339494409</v>
      </c>
      <c r="T149" s="10"/>
      <c r="U149" s="47">
        <f t="shared" si="106"/>
        <v>94.983343131491281</v>
      </c>
      <c r="V149" s="47">
        <f t="shared" si="75"/>
        <v>100.99490856544072</v>
      </c>
      <c r="W149" s="10"/>
      <c r="X149" s="10"/>
      <c r="Y149" s="57">
        <f t="shared" si="107"/>
        <v>78.043478260869563</v>
      </c>
      <c r="Z149" s="57">
        <f t="shared" si="108"/>
        <v>0.38302277432712212</v>
      </c>
      <c r="AA149" s="57">
        <f t="shared" si="109"/>
        <v>12.184265010351966</v>
      </c>
      <c r="AB149" s="57">
        <f t="shared" si="110"/>
        <v>1.9358178053830228</v>
      </c>
      <c r="AC149" s="57">
        <f t="shared" si="111"/>
        <v>0</v>
      </c>
      <c r="AD149" s="57">
        <f t="shared" si="112"/>
        <v>0.25879917184265011</v>
      </c>
      <c r="AE149" s="57">
        <f t="shared" si="113"/>
        <v>1.8012422360248446</v>
      </c>
      <c r="AF149" s="57">
        <f t="shared" si="114"/>
        <v>3.6438923395445135</v>
      </c>
      <c r="AG149" s="57">
        <f t="shared" si="115"/>
        <v>1.7494824016563146</v>
      </c>
      <c r="AH149" s="57">
        <f t="shared" si="116"/>
        <v>0</v>
      </c>
      <c r="AI149" s="57">
        <f t="shared" si="117"/>
        <v>99.999999999999986</v>
      </c>
      <c r="AJ149" s="9"/>
      <c r="AK149" s="3">
        <f t="shared" si="118"/>
        <v>78.043478260869563</v>
      </c>
      <c r="AL149" s="3">
        <f t="shared" si="119"/>
        <v>1.7494824016563146</v>
      </c>
      <c r="AM149" s="3">
        <f t="shared" si="120"/>
        <v>5.3933747412008284</v>
      </c>
      <c r="AN149" s="3">
        <f t="shared" si="121"/>
        <v>0.88207547169811329</v>
      </c>
      <c r="AO149" s="3">
        <f t="shared" si="122"/>
        <v>1.0915964612466857</v>
      </c>
      <c r="AP149" s="3">
        <f t="shared" si="123"/>
        <v>1.5448527177896703</v>
      </c>
      <c r="AQ149" s="3">
        <f t="shared" si="124"/>
        <v>3.592132505175984</v>
      </c>
      <c r="AR149" s="9"/>
      <c r="AS149" s="3">
        <v>19.912499677608956</v>
      </c>
      <c r="AT149" s="3">
        <v>17.206722565879758</v>
      </c>
      <c r="AU149" s="3">
        <v>62.880777756511286</v>
      </c>
      <c r="AV149" s="11"/>
      <c r="AW149" s="3">
        <v>10.92710850661649</v>
      </c>
      <c r="AX149" s="3">
        <v>54.566672151245072</v>
      </c>
      <c r="AY149" s="3">
        <v>34.506219342138436</v>
      </c>
    </row>
    <row r="150" spans="1:51" x14ac:dyDescent="0.25">
      <c r="A150" s="81" t="s">
        <v>118</v>
      </c>
      <c r="B150" s="82"/>
      <c r="C150" s="82" t="s">
        <v>177</v>
      </c>
      <c r="D150" s="83" t="s">
        <v>140</v>
      </c>
      <c r="E150" s="84">
        <v>72.354380812530593</v>
      </c>
      <c r="F150" s="84">
        <v>0.41116005873715128</v>
      </c>
      <c r="G150" s="84">
        <v>11.522271169848263</v>
      </c>
      <c r="H150" s="84">
        <v>1.9285364659814002</v>
      </c>
      <c r="I150" s="84">
        <v>0</v>
      </c>
      <c r="J150" s="84">
        <v>0.27410670582476754</v>
      </c>
      <c r="K150" s="84">
        <v>1.7425354870288794</v>
      </c>
      <c r="L150" s="84">
        <v>3.2501223690651004</v>
      </c>
      <c r="M150" s="84">
        <v>1.6837983357807149</v>
      </c>
      <c r="N150" s="84"/>
      <c r="O150" s="84"/>
      <c r="P150" s="84">
        <v>0.32305433186490462</v>
      </c>
      <c r="Q150" s="84"/>
      <c r="R150" s="10"/>
      <c r="S150" s="85">
        <v>6.4337207789314492</v>
      </c>
      <c r="T150" s="10"/>
      <c r="U150" s="47">
        <f t="shared" si="106"/>
        <v>93.489965736661773</v>
      </c>
      <c r="V150" s="47">
        <f t="shared" si="75"/>
        <v>99.923686515593218</v>
      </c>
      <c r="W150" s="10"/>
      <c r="X150" s="10"/>
      <c r="Y150" s="57">
        <f t="shared" si="107"/>
        <v>77.661027634758852</v>
      </c>
      <c r="Z150" s="57">
        <f t="shared" si="108"/>
        <v>0.44131554061153727</v>
      </c>
      <c r="AA150" s="57">
        <f t="shared" si="109"/>
        <v>12.367342649994749</v>
      </c>
      <c r="AB150" s="57">
        <f t="shared" si="110"/>
        <v>2.069980035725544</v>
      </c>
      <c r="AC150" s="57">
        <f t="shared" si="111"/>
        <v>0</v>
      </c>
      <c r="AD150" s="57">
        <f t="shared" si="112"/>
        <v>0.29421036040769155</v>
      </c>
      <c r="AE150" s="57">
        <f t="shared" si="113"/>
        <v>1.8703372911631821</v>
      </c>
      <c r="AF150" s="57">
        <f t="shared" si="114"/>
        <v>3.4884942734054851</v>
      </c>
      <c r="AG150" s="57">
        <f t="shared" si="115"/>
        <v>1.8072922139329626</v>
      </c>
      <c r="AH150" s="57">
        <f t="shared" si="116"/>
        <v>0</v>
      </c>
      <c r="AI150" s="57">
        <f t="shared" si="117"/>
        <v>100.00000000000001</v>
      </c>
      <c r="AJ150" s="9"/>
      <c r="AK150" s="3">
        <f t="shared" si="118"/>
        <v>77.661027634758852</v>
      </c>
      <c r="AL150" s="3">
        <f t="shared" si="119"/>
        <v>1.8072922139329626</v>
      </c>
      <c r="AM150" s="3">
        <f t="shared" si="120"/>
        <v>5.2957864873384475</v>
      </c>
      <c r="AN150" s="3">
        <f t="shared" si="121"/>
        <v>0.87555555555555564</v>
      </c>
      <c r="AO150" s="3">
        <f t="shared" si="122"/>
        <v>1.1147297956996585</v>
      </c>
      <c r="AP150" s="3">
        <f t="shared" si="123"/>
        <v>1.6074043136811047</v>
      </c>
      <c r="AQ150" s="3">
        <f t="shared" si="124"/>
        <v>3.4254491961752653</v>
      </c>
      <c r="AR150" s="9"/>
      <c r="AS150" s="3">
        <v>20.85486274953519</v>
      </c>
      <c r="AT150" s="3">
        <v>18.113764717879089</v>
      </c>
      <c r="AU150" s="3">
        <v>61.031372532585721</v>
      </c>
      <c r="AV150" s="11"/>
      <c r="AW150" s="3">
        <v>11.41082291922768</v>
      </c>
      <c r="AX150" s="3">
        <v>55.195613533955239</v>
      </c>
      <c r="AY150" s="3">
        <v>33.393563546817084</v>
      </c>
    </row>
    <row r="151" spans="1:51" x14ac:dyDescent="0.25">
      <c r="A151" s="81" t="s">
        <v>118</v>
      </c>
      <c r="B151" s="82"/>
      <c r="C151" s="82" t="s">
        <v>176</v>
      </c>
      <c r="D151" s="83" t="s">
        <v>140</v>
      </c>
      <c r="E151" s="84">
        <v>74.166217738380908</v>
      </c>
      <c r="F151" s="84">
        <v>0.31833096625691754</v>
      </c>
      <c r="G151" s="84">
        <v>11.36196679563152</v>
      </c>
      <c r="H151" s="84">
        <v>1.7777560115578628</v>
      </c>
      <c r="I151" s="84">
        <v>0</v>
      </c>
      <c r="J151" s="84">
        <v>0.26935697144816101</v>
      </c>
      <c r="K151" s="84">
        <v>1.6259366276507174</v>
      </c>
      <c r="L151" s="84">
        <v>3.6975366080611196</v>
      </c>
      <c r="M151" s="84">
        <v>1.6210392281698418</v>
      </c>
      <c r="N151" s="84"/>
      <c r="O151" s="84"/>
      <c r="P151" s="84">
        <v>0.31833096625691759</v>
      </c>
      <c r="Q151" s="84"/>
      <c r="R151" s="10"/>
      <c r="S151" s="85">
        <v>5.7209588548870922</v>
      </c>
      <c r="T151" s="10"/>
      <c r="U151" s="47">
        <f t="shared" si="106"/>
        <v>95.156471913413981</v>
      </c>
      <c r="V151" s="47">
        <f t="shared" si="75"/>
        <v>100.87743076830107</v>
      </c>
      <c r="W151" s="10"/>
      <c r="X151" s="10"/>
      <c r="Y151" s="57">
        <f t="shared" si="107"/>
        <v>78.202943454686277</v>
      </c>
      <c r="Z151" s="57">
        <f t="shared" si="108"/>
        <v>0.33565711334882514</v>
      </c>
      <c r="AA151" s="57">
        <f t="shared" si="109"/>
        <v>11.980376968758069</v>
      </c>
      <c r="AB151" s="57">
        <f t="shared" si="110"/>
        <v>1.8745158791634393</v>
      </c>
      <c r="AC151" s="57">
        <f t="shared" si="111"/>
        <v>0</v>
      </c>
      <c r="AD151" s="57">
        <f t="shared" si="112"/>
        <v>0.28401755744900592</v>
      </c>
      <c r="AE151" s="57">
        <f t="shared" si="113"/>
        <v>1.7144332558739994</v>
      </c>
      <c r="AF151" s="57">
        <f t="shared" si="114"/>
        <v>3.8987864704363542</v>
      </c>
      <c r="AG151" s="57">
        <f t="shared" si="115"/>
        <v>1.7092693002840176</v>
      </c>
      <c r="AH151" s="57">
        <f t="shared" si="116"/>
        <v>0</v>
      </c>
      <c r="AI151" s="57">
        <f t="shared" si="117"/>
        <v>99.999999999999986</v>
      </c>
      <c r="AJ151" s="9"/>
      <c r="AK151" s="3">
        <f t="shared" si="118"/>
        <v>78.202943454686277</v>
      </c>
      <c r="AL151" s="3">
        <f t="shared" si="119"/>
        <v>1.7092693002840176</v>
      </c>
      <c r="AM151" s="3">
        <f t="shared" si="120"/>
        <v>5.6080557707203713</v>
      </c>
      <c r="AN151" s="3">
        <f t="shared" si="121"/>
        <v>0.86842105263157898</v>
      </c>
      <c r="AO151" s="3">
        <f t="shared" si="122"/>
        <v>1.0527787498724872</v>
      </c>
      <c r="AP151" s="3">
        <f t="shared" si="123"/>
        <v>1.4499301671538107</v>
      </c>
      <c r="AQ151" s="3">
        <f t="shared" si="124"/>
        <v>3.8936225148463719</v>
      </c>
      <c r="AR151" s="9"/>
      <c r="AS151" s="3">
        <v>18.86770645214251</v>
      </c>
      <c r="AT151" s="3">
        <v>15.883237563618453</v>
      </c>
      <c r="AU151" s="3">
        <v>65.24905598423905</v>
      </c>
      <c r="AV151" s="11"/>
      <c r="AW151" s="3">
        <v>10.576941927847615</v>
      </c>
      <c r="AX151" s="3">
        <v>52.845455079298624</v>
      </c>
      <c r="AY151" s="3">
        <v>36.577602992853777</v>
      </c>
    </row>
    <row r="152" spans="1:51" x14ac:dyDescent="0.25">
      <c r="A152" s="81" t="s">
        <v>118</v>
      </c>
      <c r="B152" s="82"/>
      <c r="C152" s="82" t="s">
        <v>176</v>
      </c>
      <c r="D152" s="83" t="s">
        <v>140</v>
      </c>
      <c r="E152" s="84">
        <v>73.625239569512004</v>
      </c>
      <c r="F152" s="84">
        <v>0.33416875522138678</v>
      </c>
      <c r="G152" s="84">
        <v>11.076711386308908</v>
      </c>
      <c r="H152" s="84">
        <v>1.6364440513047323</v>
      </c>
      <c r="I152" s="84">
        <v>6.388520320408865E-2</v>
      </c>
      <c r="J152" s="84">
        <v>0.23588382721509654</v>
      </c>
      <c r="K152" s="84">
        <v>1.5430733696987566</v>
      </c>
      <c r="L152" s="84">
        <v>3.9412256130522385</v>
      </c>
      <c r="M152" s="84">
        <v>1.6610152833063048</v>
      </c>
      <c r="N152" s="84"/>
      <c r="O152" s="84"/>
      <c r="P152" s="84">
        <v>0.28502629121824163</v>
      </c>
      <c r="Q152" s="84"/>
      <c r="R152" s="10"/>
      <c r="S152" s="85">
        <v>6.4821577904322467</v>
      </c>
      <c r="T152" s="10"/>
      <c r="U152" s="47">
        <f t="shared" si="106"/>
        <v>94.402673350041752</v>
      </c>
      <c r="V152" s="47">
        <f t="shared" si="75"/>
        <v>100.88483114047401</v>
      </c>
      <c r="W152" s="10"/>
      <c r="X152" s="10"/>
      <c r="Y152" s="57">
        <f t="shared" si="107"/>
        <v>78.226817042606527</v>
      </c>
      <c r="Z152" s="57">
        <f t="shared" si="108"/>
        <v>0.35505430242272357</v>
      </c>
      <c r="AA152" s="57">
        <f t="shared" si="109"/>
        <v>11.769005847953217</v>
      </c>
      <c r="AB152" s="57">
        <f t="shared" si="110"/>
        <v>1.7387218045112782</v>
      </c>
      <c r="AC152" s="57">
        <f t="shared" si="111"/>
        <v>6.7878028404344204E-2</v>
      </c>
      <c r="AD152" s="57">
        <f t="shared" si="112"/>
        <v>0.25062656641604014</v>
      </c>
      <c r="AE152" s="57">
        <f t="shared" si="113"/>
        <v>1.6395154553049294</v>
      </c>
      <c r="AF152" s="57">
        <f t="shared" si="114"/>
        <v>4.1875522138680044</v>
      </c>
      <c r="AG152" s="57">
        <f t="shared" si="115"/>
        <v>1.7648287385129493</v>
      </c>
      <c r="AH152" s="57">
        <f t="shared" si="116"/>
        <v>0</v>
      </c>
      <c r="AI152" s="57">
        <f t="shared" si="117"/>
        <v>100.00000000000001</v>
      </c>
      <c r="AJ152" s="9"/>
      <c r="AK152" s="3">
        <f t="shared" si="118"/>
        <v>78.226817042606527</v>
      </c>
      <c r="AL152" s="3">
        <f t="shared" si="119"/>
        <v>1.7648287385129493</v>
      </c>
      <c r="AM152" s="3">
        <f t="shared" si="120"/>
        <v>5.9523809523809534</v>
      </c>
      <c r="AN152" s="3">
        <f t="shared" si="121"/>
        <v>0.87401574803149606</v>
      </c>
      <c r="AO152" s="3">
        <f t="shared" si="122"/>
        <v>0.9991811665858884</v>
      </c>
      <c r="AP152" s="3">
        <f t="shared" si="123"/>
        <v>1.3377184601855767</v>
      </c>
      <c r="AQ152" s="3">
        <f t="shared" si="124"/>
        <v>4.3128654970760243</v>
      </c>
      <c r="AR152" s="9"/>
      <c r="AS152" s="3">
        <v>18.597268575304344</v>
      </c>
      <c r="AT152" s="3">
        <v>14.500131531822779</v>
      </c>
      <c r="AU152" s="3">
        <v>66.902599892872871</v>
      </c>
      <c r="AV152" s="11"/>
      <c r="AW152" s="3">
        <v>10.798434470432635</v>
      </c>
      <c r="AX152" s="3">
        <v>50.354821024080849</v>
      </c>
      <c r="AY152" s="3">
        <v>38.846744505486519</v>
      </c>
    </row>
    <row r="153" spans="1:51" x14ac:dyDescent="0.25">
      <c r="A153" s="81" t="s">
        <v>118</v>
      </c>
      <c r="B153" s="82"/>
      <c r="C153" s="82" t="s">
        <v>176</v>
      </c>
      <c r="D153" s="83" t="s">
        <v>140</v>
      </c>
      <c r="E153" s="84">
        <v>74.324258032867291</v>
      </c>
      <c r="F153" s="84">
        <v>0.35810645082168258</v>
      </c>
      <c r="G153" s="84">
        <v>11.272994849153788</v>
      </c>
      <c r="H153" s="84">
        <v>1.6629874908020601</v>
      </c>
      <c r="I153" s="84">
        <v>0</v>
      </c>
      <c r="J153" s="84">
        <v>0.27961736571008089</v>
      </c>
      <c r="K153" s="84">
        <v>1.6041206769683589</v>
      </c>
      <c r="L153" s="84">
        <v>3.9440765268579829</v>
      </c>
      <c r="M153" s="84">
        <v>1.6433652195241595</v>
      </c>
      <c r="N153" s="84"/>
      <c r="O153" s="84"/>
      <c r="P153" s="84">
        <v>0.27471179789060585</v>
      </c>
      <c r="Q153" s="84"/>
      <c r="R153" s="10"/>
      <c r="S153" s="85">
        <v>5.2065131546368217</v>
      </c>
      <c r="T153" s="10"/>
      <c r="U153" s="47">
        <f t="shared" si="106"/>
        <v>95.364238410596016</v>
      </c>
      <c r="V153" s="47">
        <f t="shared" si="75"/>
        <v>100.57075156523284</v>
      </c>
      <c r="W153" s="10"/>
      <c r="X153" s="10"/>
      <c r="Y153" s="57">
        <f t="shared" si="107"/>
        <v>78.162401981015265</v>
      </c>
      <c r="Z153" s="57">
        <f t="shared" si="108"/>
        <v>0.37659925711927361</v>
      </c>
      <c r="AA153" s="57">
        <f t="shared" si="109"/>
        <v>11.855138258357407</v>
      </c>
      <c r="AB153" s="57">
        <f t="shared" si="110"/>
        <v>1.748865043334709</v>
      </c>
      <c r="AC153" s="57">
        <f t="shared" si="111"/>
        <v>0</v>
      </c>
      <c r="AD153" s="57">
        <f t="shared" si="112"/>
        <v>0.29405695418902184</v>
      </c>
      <c r="AE153" s="57">
        <f t="shared" si="113"/>
        <v>1.6869583161370201</v>
      </c>
      <c r="AF153" s="57">
        <f t="shared" si="114"/>
        <v>4.1477507222451502</v>
      </c>
      <c r="AG153" s="57">
        <f t="shared" si="115"/>
        <v>1.7282294676021459</v>
      </c>
      <c r="AH153" s="57">
        <f t="shared" si="116"/>
        <v>0</v>
      </c>
      <c r="AI153" s="57">
        <f t="shared" si="117"/>
        <v>99.999999999999972</v>
      </c>
      <c r="AJ153" s="9"/>
      <c r="AK153" s="3">
        <f t="shared" si="118"/>
        <v>78.162401981015265</v>
      </c>
      <c r="AL153" s="3">
        <f t="shared" si="119"/>
        <v>1.7282294676021459</v>
      </c>
      <c r="AM153" s="3">
        <f t="shared" si="120"/>
        <v>5.8759801898472963</v>
      </c>
      <c r="AN153" s="3">
        <f t="shared" si="121"/>
        <v>0.85606060606060608</v>
      </c>
      <c r="AO153" s="3">
        <f t="shared" si="122"/>
        <v>1.0081047087845623</v>
      </c>
      <c r="AP153" s="3">
        <f t="shared" si="123"/>
        <v>1.3637975221265297</v>
      </c>
      <c r="AQ153" s="3">
        <f t="shared" si="124"/>
        <v>4.189021873710276</v>
      </c>
      <c r="AR153" s="9"/>
      <c r="AS153" s="3">
        <v>18.321888191619301</v>
      </c>
      <c r="AT153" s="3">
        <v>15.010079936940141</v>
      </c>
      <c r="AU153" s="3">
        <v>66.668031871440547</v>
      </c>
      <c r="AV153" s="11"/>
      <c r="AW153" s="3">
        <v>10.611357482772741</v>
      </c>
      <c r="AX153" s="3">
        <v>50.776993354105798</v>
      </c>
      <c r="AY153" s="3">
        <v>38.611649163121456</v>
      </c>
    </row>
    <row r="154" spans="1:51" x14ac:dyDescent="0.25">
      <c r="A154" s="5" t="s">
        <v>189</v>
      </c>
      <c r="B154" s="11" t="s">
        <v>254</v>
      </c>
      <c r="C154" s="9"/>
      <c r="D154" s="55" t="s">
        <v>140</v>
      </c>
      <c r="E154" s="3">
        <v>74.103059253989215</v>
      </c>
      <c r="F154" s="3">
        <v>0.30490903547108444</v>
      </c>
      <c r="G154" s="3">
        <v>11.200325236304502</v>
      </c>
      <c r="H154" s="3">
        <v>1.5651997154182336</v>
      </c>
      <c r="I154" s="3">
        <v>0</v>
      </c>
      <c r="J154" s="3">
        <v>0.28458176643967886</v>
      </c>
      <c r="K154" s="3">
        <v>1.6261815225124505</v>
      </c>
      <c r="L154" s="3">
        <v>3.7402175017786363</v>
      </c>
      <c r="M154" s="3">
        <v>1.5753633499339363</v>
      </c>
      <c r="N154" s="11"/>
      <c r="O154" s="10"/>
      <c r="P154" s="3">
        <v>0.2947454009553816</v>
      </c>
      <c r="Q154" s="11"/>
      <c r="R154" s="10"/>
      <c r="S154" s="13">
        <v>4.8899999999999997</v>
      </c>
      <c r="T154" s="3"/>
      <c r="U154" s="47">
        <f t="shared" ref="U154:U156" si="125">SUM(E154:Q154)</f>
        <v>94.69458278280311</v>
      </c>
      <c r="V154" s="47">
        <f t="shared" si="75"/>
        <v>99.58458278280311</v>
      </c>
      <c r="W154" s="10"/>
      <c r="X154" s="10"/>
      <c r="Y154" s="57">
        <f t="shared" ref="Y154:Y156" si="126">100*E154/(SUM($E154:$G154)+$H154+SUM($I154:$N154))</f>
        <v>78.499138673557269</v>
      </c>
      <c r="Z154" s="57">
        <f t="shared" ref="Z154:Z156" si="127">100*F154/(SUM($E154:$G154)+$H154+SUM($I154:$N154))</f>
        <v>0.32299741602067183</v>
      </c>
      <c r="AA154" s="57">
        <f t="shared" ref="AA154:AA156" si="128">100*G154/(SUM($E154:$G154)+$H154+SUM($I154:$N154))</f>
        <v>11.864771748492679</v>
      </c>
      <c r="AB154" s="57">
        <f t="shared" ref="AB154:AB156" si="129">100*H154/(SUM($E154:$G154)+$H154+SUM($I154:$N154))</f>
        <v>1.6580534022394489</v>
      </c>
      <c r="AC154" s="57">
        <f t="shared" ref="AC154:AC156" si="130">100*I154/(SUM($E154:$G154)+$H154+SUM($I154:$N154))</f>
        <v>0</v>
      </c>
      <c r="AD154" s="57">
        <f t="shared" ref="AD154:AD156" si="131">100*J154/(SUM($E154:$G154)+$H154+SUM($I154:$N154))</f>
        <v>0.30146425495262708</v>
      </c>
      <c r="AE154" s="57">
        <f t="shared" ref="AE154:AE156" si="132">100*K154/(SUM($E154:$G154)+$H154+SUM($I154:$N154))</f>
        <v>1.7226528854435832</v>
      </c>
      <c r="AF154" s="57">
        <f t="shared" ref="AF154:AF156" si="133">100*L154/(SUM($E154:$G154)+$H154+SUM($I154:$N154))</f>
        <v>3.9621016365202415</v>
      </c>
      <c r="AG154" s="57">
        <f t="shared" ref="AG154:AG156" si="134">100*M154/(SUM($E154:$G154)+$H154+SUM($I154:$N154))</f>
        <v>1.6688199827734711</v>
      </c>
      <c r="AH154" s="57">
        <f t="shared" ref="AH154:AH156" si="135">100*N154/(SUM($E154:$G154)+$H154+SUM($I154:$N154))</f>
        <v>0</v>
      </c>
      <c r="AI154" s="57">
        <f t="shared" ref="AI154:AI156" si="136">SUM(Y154:AH154)</f>
        <v>99.999999999999986</v>
      </c>
      <c r="AJ154" s="9"/>
      <c r="AK154" s="3">
        <f t="shared" si="118"/>
        <v>78.499138673557269</v>
      </c>
      <c r="AL154" s="3">
        <f t="shared" si="119"/>
        <v>1.6688199827734711</v>
      </c>
      <c r="AM154" s="3">
        <f t="shared" si="120"/>
        <v>5.6309216192937122</v>
      </c>
      <c r="AN154" s="3">
        <f t="shared" si="121"/>
        <v>0.84615384615384615</v>
      </c>
      <c r="AO154" s="3">
        <f t="shared" si="122"/>
        <v>1.0357660206363053</v>
      </c>
      <c r="AP154" s="3">
        <f t="shared" si="123"/>
        <v>1.4255257141332476</v>
      </c>
      <c r="AQ154" s="3">
        <f t="shared" si="124"/>
        <v>3.9082687338501287</v>
      </c>
      <c r="AR154" s="9"/>
      <c r="AS154" s="3">
        <v>18.295104081110921</v>
      </c>
      <c r="AT154" s="3">
        <v>15.850136254603012</v>
      </c>
      <c r="AU154" s="3">
        <v>65.854759664286064</v>
      </c>
      <c r="AV154" s="11"/>
      <c r="AW154" s="3">
        <v>10.265164750856448</v>
      </c>
      <c r="AX154" s="3">
        <v>52.784514847309396</v>
      </c>
      <c r="AY154" s="3">
        <v>36.950320401834162</v>
      </c>
    </row>
    <row r="155" spans="1:51" x14ac:dyDescent="0.25">
      <c r="A155" s="5" t="s">
        <v>558</v>
      </c>
      <c r="B155" s="11" t="s">
        <v>254</v>
      </c>
      <c r="C155" s="9"/>
      <c r="D155" s="55" t="s">
        <v>140</v>
      </c>
      <c r="E155" s="3">
        <v>73.90216377999117</v>
      </c>
      <c r="F155" s="46">
        <v>0.42196163093076883</v>
      </c>
      <c r="G155" s="3">
        <v>11.461655463421813</v>
      </c>
      <c r="H155" s="3">
        <v>1.942986114518424</v>
      </c>
      <c r="I155" s="3"/>
      <c r="J155" s="3">
        <v>0.32383101908640399</v>
      </c>
      <c r="K155" s="3">
        <v>1.6780334625386388</v>
      </c>
      <c r="L155" s="3">
        <v>3.0518620283597464</v>
      </c>
      <c r="M155" s="3">
        <v>1.6976595849075118</v>
      </c>
      <c r="N155" s="11"/>
      <c r="O155" s="10"/>
      <c r="P155" s="3">
        <v>0.32416928487001845</v>
      </c>
      <c r="Q155" s="3">
        <v>0.05</v>
      </c>
      <c r="R155" s="10"/>
      <c r="S155" s="13">
        <v>6.08</v>
      </c>
      <c r="T155" s="3"/>
      <c r="U155" s="47">
        <f t="shared" si="125"/>
        <v>94.85432236862448</v>
      </c>
      <c r="V155" s="47">
        <f t="shared" si="75"/>
        <v>100.93432236862448</v>
      </c>
      <c r="W155" s="10"/>
      <c r="X155" s="10"/>
      <c r="Y155" s="57">
        <f t="shared" si="126"/>
        <v>78.219775654341518</v>
      </c>
      <c r="Z155" s="57">
        <f t="shared" si="127"/>
        <v>0.44661404237640223</v>
      </c>
      <c r="AA155" s="57">
        <f t="shared" si="128"/>
        <v>12.131283755712507</v>
      </c>
      <c r="AB155" s="57">
        <f t="shared" si="129"/>
        <v>2.0565018695471542</v>
      </c>
      <c r="AC155" s="57">
        <f t="shared" si="130"/>
        <v>0</v>
      </c>
      <c r="AD155" s="57">
        <f t="shared" si="131"/>
        <v>0.3427503115911924</v>
      </c>
      <c r="AE155" s="57">
        <f t="shared" si="132"/>
        <v>1.776069796427088</v>
      </c>
      <c r="AF155" s="57">
        <f t="shared" si="133"/>
        <v>3.2301620274200253</v>
      </c>
      <c r="AG155" s="57">
        <f t="shared" si="134"/>
        <v>1.7968425425841299</v>
      </c>
      <c r="AH155" s="57">
        <f t="shared" si="135"/>
        <v>0</v>
      </c>
      <c r="AI155" s="57">
        <f t="shared" si="136"/>
        <v>100</v>
      </c>
      <c r="AJ155" s="9"/>
      <c r="AK155" s="3">
        <f t="shared" si="118"/>
        <v>78.219775654341518</v>
      </c>
      <c r="AL155" s="3">
        <f t="shared" si="119"/>
        <v>1.7968425425841299</v>
      </c>
      <c r="AM155" s="3">
        <f t="shared" si="120"/>
        <v>5.0270045700041557</v>
      </c>
      <c r="AN155" s="3">
        <f t="shared" si="121"/>
        <v>0.8571428571428571</v>
      </c>
      <c r="AO155" s="3">
        <f t="shared" si="122"/>
        <v>1.1568062758393336</v>
      </c>
      <c r="AP155" s="3">
        <f t="shared" si="123"/>
        <v>1.6714884133721304</v>
      </c>
      <c r="AQ155" s="3">
        <f t="shared" si="124"/>
        <v>3.2509347735770677</v>
      </c>
      <c r="AR155" s="9"/>
      <c r="AS155" s="3">
        <v>21.953367879435127</v>
      </c>
      <c r="AT155" s="3">
        <v>18.212140549857569</v>
      </c>
      <c r="AU155" s="3">
        <v>59.8344915707073</v>
      </c>
      <c r="AV155" s="11"/>
      <c r="AW155" s="3">
        <v>11.318283590755318</v>
      </c>
      <c r="AX155" s="3">
        <v>57.833431634665068</v>
      </c>
      <c r="AY155" s="3">
        <v>30.848284774579611</v>
      </c>
    </row>
    <row r="156" spans="1:51" x14ac:dyDescent="0.25">
      <c r="A156" s="5" t="s">
        <v>185</v>
      </c>
      <c r="B156" s="11" t="s">
        <v>254</v>
      </c>
      <c r="C156" s="9"/>
      <c r="D156" s="55" t="s">
        <v>140</v>
      </c>
      <c r="E156" s="3">
        <v>74.634999999999991</v>
      </c>
      <c r="F156" s="3">
        <v>0.315</v>
      </c>
      <c r="G156" s="3">
        <v>11.09</v>
      </c>
      <c r="H156" s="3">
        <v>1.585</v>
      </c>
      <c r="I156" s="3">
        <v>4.4999999999999998E-2</v>
      </c>
      <c r="J156" s="3">
        <v>0.27</v>
      </c>
      <c r="K156" s="3">
        <v>1.5449999999999999</v>
      </c>
      <c r="L156" s="3">
        <v>3.875</v>
      </c>
      <c r="M156" s="3">
        <v>1.615</v>
      </c>
      <c r="N156" s="11"/>
      <c r="O156" s="10"/>
      <c r="P156" s="3">
        <v>0.255</v>
      </c>
      <c r="Q156" s="11"/>
      <c r="R156" s="10"/>
      <c r="S156" s="88">
        <v>3.9</v>
      </c>
      <c r="T156" s="3"/>
      <c r="U156" s="47">
        <f t="shared" si="125"/>
        <v>95.229999999999976</v>
      </c>
      <c r="V156" s="47">
        <f t="shared" si="75"/>
        <v>99.129999999999981</v>
      </c>
      <c r="W156" s="10"/>
      <c r="X156" s="10"/>
      <c r="Y156" s="57">
        <f t="shared" si="126"/>
        <v>78.583837852066338</v>
      </c>
      <c r="Z156" s="57">
        <f t="shared" si="127"/>
        <v>0.331666227954725</v>
      </c>
      <c r="AA156" s="57">
        <f t="shared" si="128"/>
        <v>11.676757041326667</v>
      </c>
      <c r="AB156" s="57">
        <f t="shared" si="129"/>
        <v>1.6688602263753622</v>
      </c>
      <c r="AC156" s="57">
        <f t="shared" si="130"/>
        <v>4.7380889707817855E-2</v>
      </c>
      <c r="AD156" s="57">
        <f t="shared" si="131"/>
        <v>0.28428533824690716</v>
      </c>
      <c r="AE156" s="57">
        <f t="shared" si="132"/>
        <v>1.6267438799684131</v>
      </c>
      <c r="AF156" s="57">
        <f t="shared" si="133"/>
        <v>4.0800210581732044</v>
      </c>
      <c r="AG156" s="57">
        <f t="shared" si="134"/>
        <v>1.7004474861805743</v>
      </c>
      <c r="AH156" s="57">
        <f t="shared" si="135"/>
        <v>0</v>
      </c>
      <c r="AI156" s="57">
        <f t="shared" si="136"/>
        <v>100.00000000000001</v>
      </c>
      <c r="AJ156" s="9"/>
      <c r="AK156" s="3">
        <f t="shared" si="118"/>
        <v>78.583837852066338</v>
      </c>
      <c r="AL156" s="3">
        <f t="shared" si="119"/>
        <v>1.7004474861805743</v>
      </c>
      <c r="AM156" s="3">
        <f t="shared" si="120"/>
        <v>5.7804685443537789</v>
      </c>
      <c r="AN156" s="3">
        <f t="shared" si="121"/>
        <v>0.85444743935309964</v>
      </c>
      <c r="AO156" s="3">
        <f t="shared" si="122"/>
        <v>1.014586714510082</v>
      </c>
      <c r="AP156" s="3">
        <f t="shared" si="123"/>
        <v>1.3654998089033943</v>
      </c>
      <c r="AQ156" s="3">
        <f t="shared" si="124"/>
        <v>4.1537246643853658</v>
      </c>
      <c r="AR156" s="9"/>
      <c r="AS156" s="3">
        <v>18.380059139730317</v>
      </c>
      <c r="AT156" s="3">
        <v>14.757496621312654</v>
      </c>
      <c r="AU156" s="3">
        <v>66.862444238957025</v>
      </c>
      <c r="AV156" s="11"/>
      <c r="AW156" s="3">
        <v>10.391856400070205</v>
      </c>
      <c r="AX156" s="3">
        <v>51.804950813296706</v>
      </c>
      <c r="AY156" s="3">
        <v>37.80319278663309</v>
      </c>
    </row>
    <row r="157" spans="1:51" x14ac:dyDescent="0.25">
      <c r="A157" s="5" t="s">
        <v>542</v>
      </c>
      <c r="B157" s="11" t="s">
        <v>254</v>
      </c>
      <c r="C157" s="9"/>
      <c r="D157" s="55" t="s">
        <v>140</v>
      </c>
      <c r="E157" s="3">
        <v>75.325741253719102</v>
      </c>
      <c r="F157" s="3">
        <v>0.37960398071201396</v>
      </c>
      <c r="G157" s="3">
        <v>11.490715091823125</v>
      </c>
      <c r="H157" s="3">
        <v>1.6415307274033037</v>
      </c>
      <c r="I157" s="3">
        <v>0</v>
      </c>
      <c r="J157" s="3">
        <v>0.2770083102493075</v>
      </c>
      <c r="K157" s="3">
        <v>1.6107520262644919</v>
      </c>
      <c r="L157" s="3">
        <v>4.3705755617112958</v>
      </c>
      <c r="M157" s="3">
        <v>1.6107520262644919</v>
      </c>
      <c r="N157" s="11"/>
      <c r="O157" s="10"/>
      <c r="P157" s="3">
        <v>0.28726787729557818</v>
      </c>
      <c r="Q157" s="11"/>
      <c r="R157" s="10"/>
      <c r="S157" s="13">
        <v>2.31</v>
      </c>
      <c r="T157" s="3"/>
      <c r="U157" s="47">
        <f t="shared" ref="U157" si="137">SUM(E157:Q157)</f>
        <v>96.993946855442701</v>
      </c>
      <c r="V157" s="47">
        <f t="shared" si="75"/>
        <v>99.303946855442703</v>
      </c>
      <c r="W157" s="10"/>
      <c r="X157" s="10"/>
      <c r="Y157" s="57">
        <f t="shared" ref="Y157" si="138">100*E157/(SUM($E157:$G157)+$H157+SUM($I157:$N157))</f>
        <v>77.890939953320597</v>
      </c>
      <c r="Z157" s="57">
        <f t="shared" ref="Z157" si="139">100*F157/(SUM($E157:$G157)+$H157+SUM($I157:$N157))</f>
        <v>0.3925312964141735</v>
      </c>
      <c r="AA157" s="57">
        <f t="shared" ref="AA157" si="140">100*G157/(SUM($E157:$G157)+$H157+SUM($I157:$N157))</f>
        <v>11.882028431996602</v>
      </c>
      <c r="AB157" s="57">
        <f t="shared" ref="AB157" si="141">100*H157/(SUM($E157:$G157)+$H157+SUM($I157:$N157))</f>
        <v>1.6974326331423721</v>
      </c>
      <c r="AC157" s="57">
        <f t="shared" ref="AC157" si="142">100*I157/(SUM($E157:$G157)+$H157+SUM($I157:$N157))</f>
        <v>0</v>
      </c>
      <c r="AD157" s="57">
        <f t="shared" ref="AD157" si="143">100*J157/(SUM($E157:$G157)+$H157+SUM($I157:$N157))</f>
        <v>0.28644175684277529</v>
      </c>
      <c r="AE157" s="57">
        <f t="shared" ref="AE157" si="144">100*K157/(SUM($E157:$G157)+$H157+SUM($I157:$N157))</f>
        <v>1.6656057712709527</v>
      </c>
      <c r="AF157" s="57">
        <f t="shared" ref="AF157" si="145">100*L157/(SUM($E157:$G157)+$H157+SUM($I157:$N157))</f>
        <v>4.5194143857415652</v>
      </c>
      <c r="AG157" s="57">
        <f t="shared" ref="AG157" si="146">100*M157/(SUM($E157:$G157)+$H157+SUM($I157:$N157))</f>
        <v>1.6656057712709527</v>
      </c>
      <c r="AH157" s="57">
        <f t="shared" ref="AH157" si="147">100*N157/(SUM($E157:$G157)+$H157+SUM($I157:$N157))</f>
        <v>0</v>
      </c>
      <c r="AI157" s="57">
        <f t="shared" ref="AI157" si="148">SUM(Y157:AH157)</f>
        <v>99.999999999999986</v>
      </c>
      <c r="AJ157" s="9"/>
      <c r="AK157" s="3">
        <f t="shared" si="118"/>
        <v>77.890939953320597</v>
      </c>
      <c r="AL157" s="3">
        <f t="shared" si="119"/>
        <v>1.6656057712709527</v>
      </c>
      <c r="AM157" s="3">
        <f t="shared" si="120"/>
        <v>6.1850201570125183</v>
      </c>
      <c r="AN157" s="3">
        <f t="shared" si="121"/>
        <v>0.85561497326203206</v>
      </c>
      <c r="AO157" s="3">
        <f t="shared" si="122"/>
        <v>0.96881238787607671</v>
      </c>
      <c r="AP157" s="3">
        <f t="shared" si="123"/>
        <v>1.2864540049199238</v>
      </c>
      <c r="AQ157" s="3">
        <f t="shared" si="124"/>
        <v>4.5194143857415661</v>
      </c>
      <c r="AR157" s="9"/>
      <c r="AS157" s="3">
        <v>16.797932615238025</v>
      </c>
      <c r="AT157" s="3">
        <v>14.098264873503345</v>
      </c>
      <c r="AU157" s="3">
        <v>69.103802511258635</v>
      </c>
      <c r="AV157" s="11"/>
      <c r="AW157" s="3">
        <v>10.168168814373011</v>
      </c>
      <c r="AX157" s="3">
        <v>48.001735438477525</v>
      </c>
      <c r="AY157" s="3">
        <v>41.830095747149464</v>
      </c>
    </row>
    <row r="158" spans="1:51" x14ac:dyDescent="0.25">
      <c r="A158" s="81" t="s">
        <v>445</v>
      </c>
      <c r="B158" s="82"/>
      <c r="C158" s="82" t="s">
        <v>178</v>
      </c>
      <c r="D158" s="83" t="s">
        <v>140</v>
      </c>
      <c r="E158" s="84">
        <v>75.23</v>
      </c>
      <c r="F158" s="84">
        <v>0.36499999999999999</v>
      </c>
      <c r="G158" s="84">
        <v>11.315000000000001</v>
      </c>
      <c r="H158" s="84">
        <v>1.7650000000000001</v>
      </c>
      <c r="I158" s="84">
        <v>0.05</v>
      </c>
      <c r="J158" s="84">
        <v>0.28500000000000003</v>
      </c>
      <c r="K158" s="84">
        <v>1.65</v>
      </c>
      <c r="L158" s="84">
        <v>3.5549999999999997</v>
      </c>
      <c r="M158" s="84">
        <v>1.58</v>
      </c>
      <c r="N158" s="84"/>
      <c r="O158" s="84"/>
      <c r="P158" s="84">
        <v>0.28500000000000003</v>
      </c>
      <c r="Q158" s="84"/>
      <c r="R158" s="10"/>
      <c r="S158" s="85">
        <v>4.4518236204541806</v>
      </c>
      <c r="T158" s="10"/>
      <c r="U158" s="47">
        <f t="shared" si="106"/>
        <v>96.08</v>
      </c>
      <c r="V158" s="47">
        <f t="shared" ref="V158:V183" si="149">U158+S158</f>
        <v>100.53182362045418</v>
      </c>
      <c r="W158" s="10"/>
      <c r="X158" s="10"/>
      <c r="Y158" s="57">
        <f t="shared" si="107"/>
        <v>78.532282478208671</v>
      </c>
      <c r="Z158" s="57">
        <f t="shared" si="108"/>
        <v>0.38102197400699411</v>
      </c>
      <c r="AA158" s="57">
        <f t="shared" si="109"/>
        <v>11.811681194216819</v>
      </c>
      <c r="AB158" s="57">
        <f t="shared" si="110"/>
        <v>1.8424761208831357</v>
      </c>
      <c r="AC158" s="57">
        <f t="shared" si="111"/>
        <v>5.2194790959862201E-2</v>
      </c>
      <c r="AD158" s="57">
        <f t="shared" si="112"/>
        <v>0.29751030847121462</v>
      </c>
      <c r="AE158" s="57">
        <f t="shared" si="113"/>
        <v>1.7224281016754528</v>
      </c>
      <c r="AF158" s="57">
        <f t="shared" si="114"/>
        <v>3.711049637246203</v>
      </c>
      <c r="AG158" s="57">
        <f t="shared" si="115"/>
        <v>1.6493553943316457</v>
      </c>
      <c r="AH158" s="57">
        <f t="shared" si="116"/>
        <v>0</v>
      </c>
      <c r="AI158" s="57">
        <f t="shared" si="117"/>
        <v>100</v>
      </c>
      <c r="AJ158" s="9"/>
      <c r="AK158" s="3">
        <f t="shared" si="118"/>
        <v>78.532282478208671</v>
      </c>
      <c r="AL158" s="3">
        <f t="shared" si="119"/>
        <v>1.6493553943316457</v>
      </c>
      <c r="AM158" s="3">
        <f t="shared" si="120"/>
        <v>5.3604050315778489</v>
      </c>
      <c r="AN158" s="3">
        <f t="shared" si="121"/>
        <v>0.86097560975609755</v>
      </c>
      <c r="AO158" s="3">
        <f t="shared" si="122"/>
        <v>1.0717755174642198</v>
      </c>
      <c r="AP158" s="3">
        <f t="shared" si="123"/>
        <v>1.4972169401353566</v>
      </c>
      <c r="AQ158" s="3">
        <f t="shared" si="124"/>
        <v>3.6379769299023961</v>
      </c>
      <c r="AR158" s="9"/>
      <c r="AS158" s="3">
        <v>18.911601116681339</v>
      </c>
      <c r="AT158" s="3">
        <v>16.575437009478279</v>
      </c>
      <c r="AU158" s="3">
        <v>64.512961873840382</v>
      </c>
      <c r="AV158" s="11"/>
      <c r="AW158" s="3">
        <v>10.222455901330688</v>
      </c>
      <c r="AX158" s="3">
        <v>54.905779209452518</v>
      </c>
      <c r="AY158" s="3">
        <v>34.871764889216792</v>
      </c>
    </row>
    <row r="159" spans="1:51" x14ac:dyDescent="0.25">
      <c r="A159" s="81" t="s">
        <v>445</v>
      </c>
      <c r="B159" s="82"/>
      <c r="C159" s="82" t="s">
        <v>176</v>
      </c>
      <c r="D159" s="83" t="s">
        <v>140</v>
      </c>
      <c r="E159" s="84">
        <v>75.09</v>
      </c>
      <c r="F159" s="84">
        <v>0.35499999999999998</v>
      </c>
      <c r="G159" s="84">
        <v>11.344999999999999</v>
      </c>
      <c r="H159" s="84">
        <v>1.645</v>
      </c>
      <c r="I159" s="84">
        <v>0</v>
      </c>
      <c r="J159" s="84">
        <v>0.25</v>
      </c>
      <c r="K159" s="84">
        <v>1.61</v>
      </c>
      <c r="L159" s="84">
        <v>3.0999999999999996</v>
      </c>
      <c r="M159" s="84">
        <v>1.605</v>
      </c>
      <c r="N159" s="84"/>
      <c r="O159" s="84"/>
      <c r="P159" s="84">
        <v>0.28500000000000003</v>
      </c>
      <c r="Q159" s="84"/>
      <c r="R159" s="10"/>
      <c r="S159" s="85">
        <v>4.6165754293124968</v>
      </c>
      <c r="T159" s="10"/>
      <c r="U159" s="47">
        <f t="shared" si="106"/>
        <v>95.284999999999997</v>
      </c>
      <c r="V159" s="47">
        <f t="shared" si="149"/>
        <v>99.901575429312487</v>
      </c>
      <c r="W159" s="10"/>
      <c r="X159" s="10"/>
      <c r="Y159" s="57">
        <f t="shared" si="107"/>
        <v>79.042105263157893</v>
      </c>
      <c r="Z159" s="57">
        <f t="shared" si="108"/>
        <v>0.37368421052631579</v>
      </c>
      <c r="AA159" s="57">
        <f t="shared" si="109"/>
        <v>11.942105263157895</v>
      </c>
      <c r="AB159" s="57">
        <f t="shared" si="110"/>
        <v>1.7315789473684211</v>
      </c>
      <c r="AC159" s="57">
        <f t="shared" si="111"/>
        <v>0</v>
      </c>
      <c r="AD159" s="57">
        <f t="shared" si="112"/>
        <v>0.26315789473684209</v>
      </c>
      <c r="AE159" s="57">
        <f t="shared" si="113"/>
        <v>1.6947368421052631</v>
      </c>
      <c r="AF159" s="57">
        <f t="shared" si="114"/>
        <v>3.2631578947368416</v>
      </c>
      <c r="AG159" s="57">
        <f t="shared" si="115"/>
        <v>1.6894736842105262</v>
      </c>
      <c r="AH159" s="57">
        <f t="shared" si="116"/>
        <v>0</v>
      </c>
      <c r="AI159" s="57">
        <f t="shared" si="117"/>
        <v>99.999999999999986</v>
      </c>
      <c r="AJ159" s="9"/>
      <c r="AK159" s="3">
        <f t="shared" si="118"/>
        <v>79.042105263157893</v>
      </c>
      <c r="AL159" s="3">
        <f t="shared" si="119"/>
        <v>1.6894736842105262</v>
      </c>
      <c r="AM159" s="3">
        <f t="shared" si="120"/>
        <v>4.9526315789473676</v>
      </c>
      <c r="AN159" s="3">
        <f t="shared" si="121"/>
        <v>0.86807387862796836</v>
      </c>
      <c r="AO159" s="3">
        <f t="shared" si="122"/>
        <v>1.1620156852261716</v>
      </c>
      <c r="AP159" s="3">
        <f t="shared" si="123"/>
        <v>1.6595867988696973</v>
      </c>
      <c r="AQ159" s="3">
        <f t="shared" si="124"/>
        <v>3.2578947368421045</v>
      </c>
      <c r="AR159" s="9"/>
      <c r="AS159" s="3">
        <v>20.963265306122452</v>
      </c>
      <c r="AT159" s="3">
        <v>17.648979591836738</v>
      </c>
      <c r="AU159" s="3">
        <v>61.387755102040813</v>
      </c>
      <c r="AV159" s="11"/>
      <c r="AW159" s="3">
        <v>10.479238586649423</v>
      </c>
      <c r="AX159" s="3">
        <v>58.833894524096827</v>
      </c>
      <c r="AY159" s="3">
        <v>30.686866889253753</v>
      </c>
    </row>
    <row r="160" spans="1:51" x14ac:dyDescent="0.25">
      <c r="A160" s="81" t="s">
        <v>445</v>
      </c>
      <c r="B160" s="82"/>
      <c r="C160" s="82" t="s">
        <v>176</v>
      </c>
      <c r="D160" s="83" t="s">
        <v>140</v>
      </c>
      <c r="E160" s="84">
        <v>75.069999999999993</v>
      </c>
      <c r="F160" s="84">
        <v>0.255</v>
      </c>
      <c r="G160" s="84">
        <v>11.45</v>
      </c>
      <c r="H160" s="84">
        <v>1.655</v>
      </c>
      <c r="I160" s="84">
        <v>0</v>
      </c>
      <c r="J160" s="84">
        <v>0.29000000000000004</v>
      </c>
      <c r="K160" s="84">
        <v>1.6949999999999998</v>
      </c>
      <c r="L160" s="84">
        <v>2.96</v>
      </c>
      <c r="M160" s="84">
        <v>1.59</v>
      </c>
      <c r="N160" s="84"/>
      <c r="O160" s="84"/>
      <c r="P160" s="84">
        <v>0.28500000000000003</v>
      </c>
      <c r="Q160" s="84"/>
      <c r="R160" s="10"/>
      <c r="S160" s="85">
        <v>4.8407224120062367</v>
      </c>
      <c r="T160" s="10"/>
      <c r="U160" s="47">
        <f t="shared" si="106"/>
        <v>95.249999999999986</v>
      </c>
      <c r="V160" s="47">
        <f t="shared" si="149"/>
        <v>100.09072241200622</v>
      </c>
      <c r="W160" s="10"/>
      <c r="X160" s="10"/>
      <c r="Y160" s="57">
        <f t="shared" si="107"/>
        <v>79.050176380771859</v>
      </c>
      <c r="Z160" s="57">
        <f t="shared" si="108"/>
        <v>0.26851998104564845</v>
      </c>
      <c r="AA160" s="57">
        <f t="shared" si="109"/>
        <v>12.057073658716371</v>
      </c>
      <c r="AB160" s="57">
        <f t="shared" si="110"/>
        <v>1.742747327962934</v>
      </c>
      <c r="AC160" s="57">
        <f t="shared" si="111"/>
        <v>0</v>
      </c>
      <c r="AD160" s="57">
        <f t="shared" si="112"/>
        <v>0.30537566471858058</v>
      </c>
      <c r="AE160" s="57">
        <f t="shared" si="113"/>
        <v>1.7848681093034275</v>
      </c>
      <c r="AF160" s="57">
        <f t="shared" si="114"/>
        <v>3.1169378191965467</v>
      </c>
      <c r="AG160" s="57">
        <f t="shared" si="115"/>
        <v>1.6743010582846314</v>
      </c>
      <c r="AH160" s="57">
        <f t="shared" si="116"/>
        <v>0</v>
      </c>
      <c r="AI160" s="57">
        <f t="shared" si="117"/>
        <v>100</v>
      </c>
      <c r="AJ160" s="9"/>
      <c r="AK160" s="3">
        <f t="shared" si="118"/>
        <v>79.050176380771859</v>
      </c>
      <c r="AL160" s="3">
        <f t="shared" si="119"/>
        <v>1.6743010582846314</v>
      </c>
      <c r="AM160" s="3">
        <f t="shared" si="120"/>
        <v>4.7912388774811783</v>
      </c>
      <c r="AN160" s="3">
        <f t="shared" si="121"/>
        <v>0.85089974293059123</v>
      </c>
      <c r="AO160" s="3">
        <f t="shared" si="122"/>
        <v>1.1839223765574276</v>
      </c>
      <c r="AP160" s="3">
        <f t="shared" si="123"/>
        <v>1.7376039339538245</v>
      </c>
      <c r="AQ160" s="3">
        <f t="shared" si="124"/>
        <v>3.0063707681777507</v>
      </c>
      <c r="AR160" s="9"/>
      <c r="AS160" s="3">
        <v>21.199063789425583</v>
      </c>
      <c r="AT160" s="3">
        <v>18.96701950566699</v>
      </c>
      <c r="AU160" s="3">
        <v>59.833916704907431</v>
      </c>
      <c r="AV160" s="11"/>
      <c r="AW160" s="3">
        <v>10.466359938577561</v>
      </c>
      <c r="AX160" s="3">
        <v>59.992556785810535</v>
      </c>
      <c r="AY160" s="3">
        <v>29.5410832756119</v>
      </c>
    </row>
    <row r="161" spans="1:51" x14ac:dyDescent="0.25">
      <c r="A161" s="81" t="s">
        <v>445</v>
      </c>
      <c r="B161" s="82"/>
      <c r="C161" s="82" t="s">
        <v>176</v>
      </c>
      <c r="D161" s="83" t="s">
        <v>140</v>
      </c>
      <c r="E161" s="84">
        <v>74.34</v>
      </c>
      <c r="F161" s="84">
        <v>0.37</v>
      </c>
      <c r="G161" s="84">
        <v>11.54</v>
      </c>
      <c r="H161" s="84">
        <v>1.75</v>
      </c>
      <c r="I161" s="84">
        <v>0.12</v>
      </c>
      <c r="J161" s="84">
        <v>0.35</v>
      </c>
      <c r="K161" s="84">
        <v>1.86</v>
      </c>
      <c r="L161" s="84">
        <v>2.57</v>
      </c>
      <c r="M161" s="84">
        <v>1.6</v>
      </c>
      <c r="N161" s="84"/>
      <c r="O161" s="84"/>
      <c r="P161" s="84">
        <v>0.33</v>
      </c>
      <c r="Q161" s="84"/>
      <c r="R161" s="10"/>
      <c r="S161" s="85">
        <v>4.4266484450964736</v>
      </c>
      <c r="T161" s="10"/>
      <c r="U161" s="47">
        <f t="shared" si="106"/>
        <v>94.829999999999984</v>
      </c>
      <c r="V161" s="47">
        <f t="shared" si="149"/>
        <v>99.256648445096459</v>
      </c>
      <c r="W161" s="10"/>
      <c r="X161" s="10"/>
      <c r="Y161" s="57">
        <f t="shared" si="107"/>
        <v>78.666666666666671</v>
      </c>
      <c r="Z161" s="57">
        <f t="shared" si="108"/>
        <v>0.39153439153439151</v>
      </c>
      <c r="AA161" s="57">
        <f t="shared" si="109"/>
        <v>12.211640211640212</v>
      </c>
      <c r="AB161" s="57">
        <f t="shared" si="110"/>
        <v>1.8518518518518519</v>
      </c>
      <c r="AC161" s="57">
        <f t="shared" si="111"/>
        <v>0.12698412698412698</v>
      </c>
      <c r="AD161" s="57">
        <f t="shared" si="112"/>
        <v>0.37037037037037035</v>
      </c>
      <c r="AE161" s="57">
        <f t="shared" si="113"/>
        <v>1.9682539682539681</v>
      </c>
      <c r="AF161" s="57">
        <f t="shared" si="114"/>
        <v>2.7195767195767195</v>
      </c>
      <c r="AG161" s="57">
        <f t="shared" si="115"/>
        <v>1.693121693121693</v>
      </c>
      <c r="AH161" s="57">
        <f t="shared" si="116"/>
        <v>0</v>
      </c>
      <c r="AI161" s="57">
        <f t="shared" si="117"/>
        <v>100</v>
      </c>
      <c r="AJ161" s="9"/>
      <c r="AK161" s="3">
        <f t="shared" si="118"/>
        <v>78.666666666666671</v>
      </c>
      <c r="AL161" s="3">
        <f t="shared" si="119"/>
        <v>1.693121693121693</v>
      </c>
      <c r="AM161" s="3">
        <f t="shared" si="120"/>
        <v>4.412698412698413</v>
      </c>
      <c r="AN161" s="3">
        <f t="shared" si="121"/>
        <v>0.83333333333333326</v>
      </c>
      <c r="AO161" s="3">
        <f t="shared" si="122"/>
        <v>1.2354679308003544</v>
      </c>
      <c r="AP161" s="3">
        <f t="shared" si="123"/>
        <v>1.9366013406267106</v>
      </c>
      <c r="AQ161" s="3">
        <f t="shared" si="124"/>
        <v>2.4444444444444446</v>
      </c>
      <c r="AR161" s="9"/>
      <c r="AS161" s="3">
        <v>22.670843447443897</v>
      </c>
      <c r="AT161" s="3">
        <v>22.119253729637787</v>
      </c>
      <c r="AU161" s="3">
        <v>55.209902822918316</v>
      </c>
      <c r="AV161" s="11"/>
      <c r="AW161" s="3">
        <v>10.812338414340129</v>
      </c>
      <c r="AX161" s="3">
        <v>62.856565677027923</v>
      </c>
      <c r="AY161" s="3">
        <v>26.331095908631941</v>
      </c>
    </row>
    <row r="162" spans="1:51" x14ac:dyDescent="0.25">
      <c r="A162" s="81" t="s">
        <v>445</v>
      </c>
      <c r="B162" s="82"/>
      <c r="C162" s="82" t="s">
        <v>176</v>
      </c>
      <c r="D162" s="83" t="s">
        <v>140</v>
      </c>
      <c r="E162" s="84">
        <v>75.444999999999993</v>
      </c>
      <c r="F162" s="84">
        <v>0.33499999999999996</v>
      </c>
      <c r="G162" s="84">
        <v>11.11</v>
      </c>
      <c r="H162" s="84">
        <v>1.55</v>
      </c>
      <c r="I162" s="84">
        <v>0</v>
      </c>
      <c r="J162" s="84">
        <v>0.26</v>
      </c>
      <c r="K162" s="84">
        <v>1.5350000000000001</v>
      </c>
      <c r="L162" s="84">
        <v>3.5649999999999999</v>
      </c>
      <c r="M162" s="84">
        <v>1.62</v>
      </c>
      <c r="N162" s="84"/>
      <c r="O162" s="84"/>
      <c r="P162" s="84">
        <v>0.23499999999999999</v>
      </c>
      <c r="Q162" s="84"/>
      <c r="R162" s="10"/>
      <c r="S162" s="85">
        <v>4.0135898648795045</v>
      </c>
      <c r="T162" s="10"/>
      <c r="U162" s="47">
        <f t="shared" si="106"/>
        <v>95.654999999999987</v>
      </c>
      <c r="V162" s="47">
        <f t="shared" si="149"/>
        <v>99.668589864879493</v>
      </c>
      <c r="W162" s="10"/>
      <c r="X162" s="10"/>
      <c r="Y162" s="57">
        <f t="shared" si="107"/>
        <v>79.066233494026406</v>
      </c>
      <c r="Z162" s="57">
        <f t="shared" si="108"/>
        <v>0.35107943827289884</v>
      </c>
      <c r="AA162" s="57">
        <f t="shared" si="109"/>
        <v>11.643261370781808</v>
      </c>
      <c r="AB162" s="57">
        <f t="shared" si="110"/>
        <v>1.6243974009641586</v>
      </c>
      <c r="AC162" s="57">
        <f t="shared" si="111"/>
        <v>0</v>
      </c>
      <c r="AD162" s="57">
        <f t="shared" si="112"/>
        <v>0.27247956403269757</v>
      </c>
      <c r="AE162" s="57">
        <f t="shared" si="113"/>
        <v>1.6086774261161185</v>
      </c>
      <c r="AF162" s="57">
        <f t="shared" si="114"/>
        <v>3.7361140222175648</v>
      </c>
      <c r="AG162" s="57">
        <f t="shared" si="115"/>
        <v>1.6977572835883465</v>
      </c>
      <c r="AH162" s="57">
        <f t="shared" si="116"/>
        <v>0</v>
      </c>
      <c r="AI162" s="57">
        <f t="shared" si="117"/>
        <v>100</v>
      </c>
      <c r="AJ162" s="9"/>
      <c r="AK162" s="3">
        <f t="shared" si="118"/>
        <v>79.066233494026406</v>
      </c>
      <c r="AL162" s="3">
        <f t="shared" si="119"/>
        <v>1.6977572835883465</v>
      </c>
      <c r="AM162" s="3">
        <f t="shared" si="120"/>
        <v>5.4338713058059112</v>
      </c>
      <c r="AN162" s="3">
        <f t="shared" si="121"/>
        <v>0.85635359116022103</v>
      </c>
      <c r="AO162" s="3">
        <f t="shared" si="122"/>
        <v>1.0674576000177705</v>
      </c>
      <c r="AP162" s="3">
        <f t="shared" si="123"/>
        <v>1.4585607315532922</v>
      </c>
      <c r="AQ162" s="3">
        <f t="shared" si="124"/>
        <v>3.8251938796897926</v>
      </c>
      <c r="AR162" s="9"/>
      <c r="AS162" s="3">
        <v>19.486838007066989</v>
      </c>
      <c r="AT162" s="3">
        <v>15.496890740959522</v>
      </c>
      <c r="AU162" s="3">
        <v>65.016271251973492</v>
      </c>
      <c r="AV162" s="11"/>
      <c r="AW162" s="3">
        <v>10.380209927884222</v>
      </c>
      <c r="AX162" s="3">
        <v>54.9870526275391</v>
      </c>
      <c r="AY162" s="3">
        <v>34.632737444576676</v>
      </c>
    </row>
    <row r="163" spans="1:51" x14ac:dyDescent="0.25">
      <c r="A163" s="81" t="s">
        <v>445</v>
      </c>
      <c r="B163" s="82"/>
      <c r="C163" s="82" t="s">
        <v>177</v>
      </c>
      <c r="D163" s="83" t="s">
        <v>140</v>
      </c>
      <c r="E163" s="84">
        <v>75.935000000000002</v>
      </c>
      <c r="F163" s="84">
        <v>0.375</v>
      </c>
      <c r="G163" s="84">
        <v>11.065000000000001</v>
      </c>
      <c r="H163" s="84">
        <v>1.55</v>
      </c>
      <c r="I163" s="84">
        <v>7.0000000000000007E-2</v>
      </c>
      <c r="J163" s="84">
        <v>0.28500000000000003</v>
      </c>
      <c r="K163" s="84">
        <v>1.53</v>
      </c>
      <c r="L163" s="84">
        <v>3.415</v>
      </c>
      <c r="M163" s="84">
        <v>1.5950000000000002</v>
      </c>
      <c r="N163" s="84"/>
      <c r="O163" s="84"/>
      <c r="P163" s="84">
        <v>0.26500000000000001</v>
      </c>
      <c r="Q163" s="84"/>
      <c r="R163" s="10"/>
      <c r="S163" s="85">
        <v>4.3388698471005203</v>
      </c>
      <c r="T163" s="10"/>
      <c r="U163" s="47">
        <f t="shared" si="106"/>
        <v>96.084999999999994</v>
      </c>
      <c r="V163" s="47">
        <f t="shared" si="149"/>
        <v>100.42386984710052</v>
      </c>
      <c r="W163" s="10"/>
      <c r="X163" s="10"/>
      <c r="Y163" s="57">
        <f t="shared" si="107"/>
        <v>79.247547484867468</v>
      </c>
      <c r="Z163" s="57">
        <f t="shared" si="108"/>
        <v>0.39135879774577337</v>
      </c>
      <c r="AA163" s="57">
        <f t="shared" si="109"/>
        <v>11.547693592151955</v>
      </c>
      <c r="AB163" s="57">
        <f t="shared" si="110"/>
        <v>1.6176163640158632</v>
      </c>
      <c r="AC163" s="57">
        <f t="shared" si="111"/>
        <v>7.3053642245877695E-2</v>
      </c>
      <c r="AD163" s="57">
        <f t="shared" si="112"/>
        <v>0.29743268628678776</v>
      </c>
      <c r="AE163" s="57">
        <f t="shared" si="113"/>
        <v>1.5967438948027552</v>
      </c>
      <c r="AF163" s="57">
        <f t="shared" si="114"/>
        <v>3.5639741181381761</v>
      </c>
      <c r="AG163" s="57">
        <f t="shared" si="115"/>
        <v>1.6645794197453563</v>
      </c>
      <c r="AH163" s="57">
        <f t="shared" si="116"/>
        <v>0</v>
      </c>
      <c r="AI163" s="57">
        <f t="shared" si="117"/>
        <v>100</v>
      </c>
      <c r="AJ163" s="9"/>
      <c r="AK163" s="3">
        <f t="shared" si="118"/>
        <v>79.247547484867468</v>
      </c>
      <c r="AL163" s="3">
        <f t="shared" si="119"/>
        <v>1.6645794197453563</v>
      </c>
      <c r="AM163" s="3">
        <f t="shared" si="120"/>
        <v>5.2285535378835322</v>
      </c>
      <c r="AN163" s="3">
        <f t="shared" si="121"/>
        <v>0.84468664850136244</v>
      </c>
      <c r="AO163" s="3">
        <f t="shared" si="122"/>
        <v>1.0928351573826078</v>
      </c>
      <c r="AP163" s="3">
        <f t="shared" si="123"/>
        <v>1.5068113624022546</v>
      </c>
      <c r="AQ163" s="3">
        <f t="shared" si="124"/>
        <v>3.6318096430807767</v>
      </c>
      <c r="AR163" s="9"/>
      <c r="AS163" s="3">
        <v>19.797217441788142</v>
      </c>
      <c r="AT163" s="3">
        <v>15.938400204198219</v>
      </c>
      <c r="AU163" s="3">
        <v>64.264382354013648</v>
      </c>
      <c r="AV163" s="11"/>
      <c r="AW163" s="3">
        <v>10.205701358878894</v>
      </c>
      <c r="AX163" s="3">
        <v>56.665244204740148</v>
      </c>
      <c r="AY163" s="3">
        <v>33.129054436380962</v>
      </c>
    </row>
    <row r="164" spans="1:51" x14ac:dyDescent="0.25">
      <c r="A164" s="81" t="s">
        <v>445</v>
      </c>
      <c r="B164" s="82"/>
      <c r="C164" s="82" t="s">
        <v>177</v>
      </c>
      <c r="D164" s="83" t="s">
        <v>140</v>
      </c>
      <c r="E164" s="84">
        <v>74.489999999999995</v>
      </c>
      <c r="F164" s="84">
        <v>0.25</v>
      </c>
      <c r="G164" s="84">
        <v>11.43</v>
      </c>
      <c r="H164" s="84">
        <v>1.66</v>
      </c>
      <c r="I164" s="84">
        <v>0</v>
      </c>
      <c r="J164" s="84">
        <v>0.25</v>
      </c>
      <c r="K164" s="84">
        <v>1.54</v>
      </c>
      <c r="L164" s="84">
        <v>3.3</v>
      </c>
      <c r="M164" s="84">
        <v>1.61</v>
      </c>
      <c r="N164" s="84"/>
      <c r="O164" s="84"/>
      <c r="P164" s="84">
        <v>0.28000000000000003</v>
      </c>
      <c r="Q164" s="84"/>
      <c r="R164" s="10"/>
      <c r="S164" s="85">
        <v>5.3203513566021581</v>
      </c>
      <c r="T164" s="10"/>
      <c r="U164" s="47">
        <f t="shared" si="106"/>
        <v>94.809999999999988</v>
      </c>
      <c r="V164" s="47">
        <f t="shared" si="149"/>
        <v>100.13035135660215</v>
      </c>
      <c r="W164" s="10"/>
      <c r="X164" s="10"/>
      <c r="Y164" s="57">
        <f t="shared" si="107"/>
        <v>78.800380831482073</v>
      </c>
      <c r="Z164" s="57">
        <f t="shared" si="108"/>
        <v>0.26446630699248919</v>
      </c>
      <c r="AA164" s="57">
        <f t="shared" si="109"/>
        <v>12.091399555696606</v>
      </c>
      <c r="AB164" s="57">
        <f t="shared" si="110"/>
        <v>1.7560562784301283</v>
      </c>
      <c r="AC164" s="57">
        <f t="shared" si="111"/>
        <v>0</v>
      </c>
      <c r="AD164" s="57">
        <f t="shared" si="112"/>
        <v>0.26446630699248919</v>
      </c>
      <c r="AE164" s="57">
        <f t="shared" si="113"/>
        <v>1.6291124510737334</v>
      </c>
      <c r="AF164" s="57">
        <f t="shared" si="114"/>
        <v>3.4909552523008576</v>
      </c>
      <c r="AG164" s="57">
        <f t="shared" si="115"/>
        <v>1.7031630170316303</v>
      </c>
      <c r="AH164" s="57">
        <f t="shared" si="116"/>
        <v>0</v>
      </c>
      <c r="AI164" s="57">
        <f t="shared" si="117"/>
        <v>100.00000000000001</v>
      </c>
      <c r="AJ164" s="9"/>
      <c r="AK164" s="3">
        <f t="shared" si="118"/>
        <v>78.800380831482073</v>
      </c>
      <c r="AL164" s="3">
        <f t="shared" si="119"/>
        <v>1.7031630170316303</v>
      </c>
      <c r="AM164" s="3">
        <f t="shared" si="120"/>
        <v>5.1941182693324883</v>
      </c>
      <c r="AN164" s="3">
        <f t="shared" si="121"/>
        <v>0.86910994764397898</v>
      </c>
      <c r="AO164" s="3">
        <f t="shared" si="122"/>
        <v>1.1464039867788562</v>
      </c>
      <c r="AP164" s="3">
        <f t="shared" si="123"/>
        <v>1.5940517466024962</v>
      </c>
      <c r="AQ164" s="3">
        <f t="shared" si="124"/>
        <v>3.5650058182587552</v>
      </c>
      <c r="AR164" s="9"/>
      <c r="AS164" s="3">
        <v>20.36498658587589</v>
      </c>
      <c r="AT164" s="3">
        <v>16.348910038661238</v>
      </c>
      <c r="AU164" s="3">
        <v>63.286103375462872</v>
      </c>
      <c r="AV164" s="11"/>
      <c r="AW164" s="3">
        <v>10.531783142223023</v>
      </c>
      <c r="AX164" s="3">
        <v>56.739714245899776</v>
      </c>
      <c r="AY164" s="3">
        <v>32.728502611877211</v>
      </c>
    </row>
    <row r="165" spans="1:51" x14ac:dyDescent="0.25">
      <c r="A165" s="81" t="s">
        <v>445</v>
      </c>
      <c r="B165" s="82"/>
      <c r="C165" s="82" t="s">
        <v>177</v>
      </c>
      <c r="D165" s="83" t="s">
        <v>140</v>
      </c>
      <c r="E165" s="84">
        <v>73.740000000000009</v>
      </c>
      <c r="F165" s="84">
        <v>0.375</v>
      </c>
      <c r="G165" s="84">
        <v>11.715</v>
      </c>
      <c r="H165" s="84">
        <v>2</v>
      </c>
      <c r="I165" s="84">
        <v>7.4999999999999997E-2</v>
      </c>
      <c r="J165" s="84">
        <v>0.33999999999999997</v>
      </c>
      <c r="K165" s="84">
        <v>1.7949999999999999</v>
      </c>
      <c r="L165" s="84">
        <v>3.1349999999999998</v>
      </c>
      <c r="M165" s="84">
        <v>1.635</v>
      </c>
      <c r="N165" s="84"/>
      <c r="O165" s="84"/>
      <c r="P165" s="84">
        <v>0.39</v>
      </c>
      <c r="Q165" s="84"/>
      <c r="R165" s="10"/>
      <c r="S165" s="85">
        <v>5.2804645986553886</v>
      </c>
      <c r="T165" s="10"/>
      <c r="U165" s="47">
        <f t="shared" si="106"/>
        <v>95.200000000000031</v>
      </c>
      <c r="V165" s="47">
        <f t="shared" si="149"/>
        <v>100.48046459865542</v>
      </c>
      <c r="W165" s="10"/>
      <c r="X165" s="10"/>
      <c r="Y165" s="57">
        <f t="shared" si="107"/>
        <v>77.776605843265472</v>
      </c>
      <c r="Z165" s="57">
        <f t="shared" si="108"/>
        <v>0.39552789790106524</v>
      </c>
      <c r="AA165" s="57">
        <f t="shared" si="109"/>
        <v>12.356291530429278</v>
      </c>
      <c r="AB165" s="57">
        <f t="shared" si="110"/>
        <v>2.1094821221390143</v>
      </c>
      <c r="AC165" s="57">
        <f t="shared" si="111"/>
        <v>7.910557958021304E-2</v>
      </c>
      <c r="AD165" s="57">
        <f t="shared" si="112"/>
        <v>0.35861196076363244</v>
      </c>
      <c r="AE165" s="57">
        <f t="shared" si="113"/>
        <v>1.8932602046197655</v>
      </c>
      <c r="AF165" s="57">
        <f t="shared" si="114"/>
        <v>3.3066132264529053</v>
      </c>
      <c r="AG165" s="57">
        <f t="shared" si="115"/>
        <v>1.7245016348486444</v>
      </c>
      <c r="AH165" s="57">
        <f t="shared" si="116"/>
        <v>0</v>
      </c>
      <c r="AI165" s="57">
        <f t="shared" si="117"/>
        <v>100</v>
      </c>
      <c r="AJ165" s="9"/>
      <c r="AK165" s="3">
        <f t="shared" si="118"/>
        <v>77.776605843265472</v>
      </c>
      <c r="AL165" s="3">
        <f t="shared" si="119"/>
        <v>1.7245016348486444</v>
      </c>
      <c r="AM165" s="3">
        <f t="shared" si="120"/>
        <v>5.0311148613015497</v>
      </c>
      <c r="AN165" s="3">
        <f t="shared" si="121"/>
        <v>0.85470085470085466</v>
      </c>
      <c r="AO165" s="3">
        <f t="shared" si="122"/>
        <v>1.1497019262750734</v>
      </c>
      <c r="AP165" s="3">
        <f t="shared" si="123"/>
        <v>1.6914335373747371</v>
      </c>
      <c r="AQ165" s="3">
        <f t="shared" si="124"/>
        <v>3.1378546566817844</v>
      </c>
      <c r="AR165" s="9"/>
      <c r="AS165" s="3">
        <v>20.7104052208702</v>
      </c>
      <c r="AT165" s="3">
        <v>19.082932901471331</v>
      </c>
      <c r="AU165" s="3">
        <v>60.206661877658483</v>
      </c>
      <c r="AV165" s="11"/>
      <c r="AW165" s="3">
        <v>10.972484624974021</v>
      </c>
      <c r="AX165" s="3">
        <v>57.129700497511976</v>
      </c>
      <c r="AY165" s="3">
        <v>31.897814877514001</v>
      </c>
    </row>
    <row r="166" spans="1:51" x14ac:dyDescent="0.25">
      <c r="A166" s="5" t="s">
        <v>188</v>
      </c>
      <c r="B166" s="11" t="s">
        <v>254</v>
      </c>
      <c r="C166" s="9"/>
      <c r="D166" s="55" t="s">
        <v>140</v>
      </c>
      <c r="E166" s="3">
        <v>75.210000000000008</v>
      </c>
      <c r="F166" s="3">
        <v>0.315</v>
      </c>
      <c r="G166" s="3">
        <v>10.824999999999999</v>
      </c>
      <c r="H166" s="3">
        <v>1.7050000000000001</v>
      </c>
      <c r="I166" s="3">
        <v>0.12000000000000001</v>
      </c>
      <c r="J166" s="3">
        <v>0.23</v>
      </c>
      <c r="K166" s="3">
        <v>1.385</v>
      </c>
      <c r="L166" s="3">
        <v>4.03</v>
      </c>
      <c r="M166" s="3">
        <v>1.7</v>
      </c>
      <c r="N166" s="11"/>
      <c r="O166" s="10"/>
      <c r="P166" s="3">
        <v>0.27500000000000002</v>
      </c>
      <c r="Q166" s="11"/>
      <c r="R166" s="10"/>
      <c r="S166" s="88">
        <v>3.66</v>
      </c>
      <c r="T166" s="3"/>
      <c r="U166" s="47">
        <f t="shared" ref="U166" si="150">SUM(E166:Q166)</f>
        <v>95.79500000000003</v>
      </c>
      <c r="V166" s="47">
        <f t="shared" si="149"/>
        <v>99.455000000000027</v>
      </c>
      <c r="W166" s="10"/>
      <c r="X166" s="10"/>
      <c r="Y166" s="57">
        <f t="shared" ref="Y166" si="151">100*E166/(SUM($E166:$G166)+$H166+SUM($I166:$N166))</f>
        <v>78.73743718592965</v>
      </c>
      <c r="Z166" s="57">
        <f t="shared" ref="Z166" si="152">100*F166/(SUM($E166:$G166)+$H166+SUM($I166:$N166))</f>
        <v>0.32977386934673364</v>
      </c>
      <c r="AA166" s="57">
        <f t="shared" ref="AA166" si="153">100*G166/(SUM($E166:$G166)+$H166+SUM($I166:$N166))</f>
        <v>11.332705192629815</v>
      </c>
      <c r="AB166" s="57">
        <f t="shared" ref="AB166" si="154">100*H166/(SUM($E166:$G166)+$H166+SUM($I166:$N166))</f>
        <v>1.784966499162479</v>
      </c>
      <c r="AC166" s="57">
        <f t="shared" ref="AC166" si="155">100*I166/(SUM($E166:$G166)+$H166+SUM($I166:$N166))</f>
        <v>0.1256281407035176</v>
      </c>
      <c r="AD166" s="57">
        <f t="shared" ref="AD166" si="156">100*J166/(SUM($E166:$G166)+$H166+SUM($I166:$N166))</f>
        <v>0.24078726968174202</v>
      </c>
      <c r="AE166" s="57">
        <f t="shared" ref="AE166" si="157">100*K166/(SUM($E166:$G166)+$H166+SUM($I166:$N166))</f>
        <v>1.4499581239530988</v>
      </c>
      <c r="AF166" s="57">
        <f t="shared" ref="AF166" si="158">100*L166/(SUM($E166:$G166)+$H166+SUM($I166:$N166))</f>
        <v>4.2190117252931323</v>
      </c>
      <c r="AG166" s="57">
        <f t="shared" ref="AG166" si="159">100*M166/(SUM($E166:$G166)+$H166+SUM($I166:$N166))</f>
        <v>1.7797319932998323</v>
      </c>
      <c r="AH166" s="57">
        <f t="shared" ref="AH166" si="160">100*N166/(SUM($E166:$G166)+$H166+SUM($I166:$N166))</f>
        <v>0</v>
      </c>
      <c r="AI166" s="57">
        <f t="shared" ref="AI166" si="161">SUM(Y166:AH166)</f>
        <v>100</v>
      </c>
      <c r="AJ166" s="9"/>
      <c r="AK166" s="3">
        <f t="shared" ref="AK166" si="162">Y166</f>
        <v>78.73743718592965</v>
      </c>
      <c r="AL166" s="3">
        <f t="shared" ref="AL166" si="163">AG166</f>
        <v>1.7797319932998323</v>
      </c>
      <c r="AM166" s="3">
        <f t="shared" ref="AM166" si="164">AG166+AF166</f>
        <v>5.9987437185929648</v>
      </c>
      <c r="AN166" s="3">
        <f t="shared" ref="AN166" si="165">AB166/(AD166+AB166)</f>
        <v>0.8811369509043927</v>
      </c>
      <c r="AO166" s="3">
        <f t="shared" ref="AO166" si="166">(G166/G$4)/(K166/K$4+L166/L$4+M166/M$4)</f>
        <v>0.98529085162951913</v>
      </c>
      <c r="AP166" s="3">
        <f t="shared" ref="AP166" si="167">(G166/G$4)/(L166/L$4+M166/M$4)</f>
        <v>1.2782647705612458</v>
      </c>
      <c r="AQ166" s="3">
        <f t="shared" ref="AQ166" si="168">AF166+AG166-AE166</f>
        <v>4.5487855946398659</v>
      </c>
      <c r="AR166" s="9"/>
      <c r="AS166" s="3">
        <v>18.946970375456512</v>
      </c>
      <c r="AT166" s="3">
        <v>12.955389039814509</v>
      </c>
      <c r="AU166" s="3">
        <v>68.097640584728978</v>
      </c>
      <c r="AV166" s="11"/>
      <c r="AW166" s="3">
        <v>10.772777538448221</v>
      </c>
      <c r="AX166" s="3">
        <v>50.508592602776119</v>
      </c>
      <c r="AY166" s="3">
        <v>38.718629858775657</v>
      </c>
    </row>
    <row r="167" spans="1:51" x14ac:dyDescent="0.25">
      <c r="A167" s="5" t="s">
        <v>539</v>
      </c>
      <c r="B167" s="11" t="s">
        <v>254</v>
      </c>
      <c r="C167" s="9"/>
      <c r="D167" s="55" t="s">
        <v>140</v>
      </c>
      <c r="E167" s="3">
        <v>73.24956871765383</v>
      </c>
      <c r="F167" s="3">
        <v>0.375</v>
      </c>
      <c r="G167" s="3">
        <v>11.574999999999999</v>
      </c>
      <c r="H167" s="3">
        <v>1.82</v>
      </c>
      <c r="I167" s="3">
        <v>0.13</v>
      </c>
      <c r="J167" s="3">
        <v>0.33999999999999997</v>
      </c>
      <c r="K167" s="3">
        <v>1.77</v>
      </c>
      <c r="L167" s="3">
        <v>3.335</v>
      </c>
      <c r="M167" s="3">
        <v>1.6</v>
      </c>
      <c r="N167" s="3">
        <v>2.1999999999999999E-2</v>
      </c>
      <c r="O167" s="10"/>
      <c r="P167" s="3">
        <v>0.25944267930019904</v>
      </c>
      <c r="Q167" s="3">
        <v>0.05</v>
      </c>
      <c r="R167" s="10"/>
      <c r="S167" s="13">
        <v>4.59</v>
      </c>
      <c r="T167" s="3"/>
      <c r="U167" s="47">
        <f t="shared" ref="U167:U169" si="169">SUM(E167:Q167)</f>
        <v>94.526011396954004</v>
      </c>
      <c r="V167" s="47">
        <f t="shared" si="149"/>
        <v>99.116011396954008</v>
      </c>
      <c r="W167" s="10"/>
      <c r="X167" s="10"/>
      <c r="Y167" s="57">
        <f t="shared" ref="Y167:Y169" si="170">100*E167/(SUM($E167:$G167)+$H167+SUM($I167:$N167))</f>
        <v>77.745952452552743</v>
      </c>
      <c r="Z167" s="57">
        <f t="shared" ref="Z167:Z169" si="171">100*F167/(SUM($E167:$G167)+$H167+SUM($I167:$N167))</f>
        <v>0.39801916489210287</v>
      </c>
      <c r="AA167" s="57">
        <f t="shared" ref="AA167:AA169" si="172">100*G167/(SUM($E167:$G167)+$H167+SUM($I167:$N167))</f>
        <v>12.285524889669576</v>
      </c>
      <c r="AB167" s="57">
        <f t="shared" ref="AB167:AB169" si="173">100*H167/(SUM($E167:$G167)+$H167+SUM($I167:$N167))</f>
        <v>1.9317196802763392</v>
      </c>
      <c r="AC167" s="57">
        <f t="shared" ref="AC167:AC169" si="174">100*I167/(SUM($E167:$G167)+$H167+SUM($I167:$N167))</f>
        <v>0.13797997716259566</v>
      </c>
      <c r="AD167" s="57">
        <f t="shared" ref="AD167:AD169" si="175">100*J167/(SUM($E167:$G167)+$H167+SUM($I167:$N167))</f>
        <v>0.36087070950217326</v>
      </c>
      <c r="AE167" s="57">
        <f t="shared" ref="AE167:AE169" si="176">100*K167/(SUM($E167:$G167)+$H167+SUM($I167:$N167))</f>
        <v>1.8786504582907255</v>
      </c>
      <c r="AF167" s="57">
        <f t="shared" ref="AF167:AF169" si="177">100*L167/(SUM($E167:$G167)+$H167+SUM($I167:$N167))</f>
        <v>3.5397171064404347</v>
      </c>
      <c r="AG167" s="57">
        <f t="shared" ref="AG167:AG169" si="178">100*M167/(SUM($E167:$G167)+$H167+SUM($I167:$N167))</f>
        <v>1.6982151035396389</v>
      </c>
      <c r="AH167" s="57">
        <f t="shared" ref="AH167:AH169" si="179">100*N167/(SUM($E167:$G167)+$H167+SUM($I167:$N167))</f>
        <v>2.3350457673670031E-2</v>
      </c>
      <c r="AI167" s="57">
        <f t="shared" ref="AI167:AI169" si="180">SUM(Y167:AH167)</f>
        <v>100.00000000000001</v>
      </c>
      <c r="AJ167" s="9"/>
      <c r="AK167" s="3">
        <f t="shared" ref="AK167:AK183" si="181">Y167</f>
        <v>77.745952452552743</v>
      </c>
      <c r="AL167" s="3">
        <f t="shared" ref="AL167:AL183" si="182">AG167</f>
        <v>1.6982151035396389</v>
      </c>
      <c r="AM167" s="3">
        <f t="shared" ref="AM167:AM183" si="183">AG167+AF167</f>
        <v>5.2379322099800731</v>
      </c>
      <c r="AN167" s="3">
        <f t="shared" ref="AN167:AN183" si="184">AB167/(AD167+AB167)</f>
        <v>0.84259259259259267</v>
      </c>
      <c r="AO167" s="3">
        <f t="shared" ref="AO167:AO183" si="185">(G167/G$4)/(K167/K$4+L167/L$4+M167/M$4)</f>
        <v>1.1092245784121961</v>
      </c>
      <c r="AP167" s="3">
        <f t="shared" ref="AP167:AP183" si="186">(G167/G$4)/(L167/L$4+M167/M$4)</f>
        <v>1.6038185275633658</v>
      </c>
      <c r="AQ167" s="3">
        <f t="shared" ref="AQ167:AQ183" si="187">AF167+AG167-AE167</f>
        <v>3.3592817516893474</v>
      </c>
      <c r="AR167" s="9"/>
      <c r="AS167" s="3">
        <v>19.710312586903708</v>
      </c>
      <c r="AT167" s="3">
        <v>18.001523170470868</v>
      </c>
      <c r="AU167" s="3">
        <v>62.288164242625427</v>
      </c>
      <c r="AV167" s="11"/>
      <c r="AW167" s="3">
        <v>10.727591450262473</v>
      </c>
      <c r="AX167" s="3">
        <v>55.371273028136891</v>
      </c>
      <c r="AY167" s="3">
        <v>33.901135521600629</v>
      </c>
    </row>
    <row r="168" spans="1:51" x14ac:dyDescent="0.25">
      <c r="A168" s="59" t="s">
        <v>540</v>
      </c>
      <c r="B168" s="11" t="s">
        <v>254</v>
      </c>
      <c r="C168" s="9"/>
      <c r="D168" s="55" t="s">
        <v>140</v>
      </c>
      <c r="E168" s="57">
        <v>73.474341192787804</v>
      </c>
      <c r="F168" s="57">
        <v>0.35</v>
      </c>
      <c r="G168" s="57">
        <v>11.135</v>
      </c>
      <c r="H168" s="57">
        <v>1.5550000000000002</v>
      </c>
      <c r="I168" s="57">
        <v>0</v>
      </c>
      <c r="J168" s="57">
        <v>0.27</v>
      </c>
      <c r="K168" s="57">
        <v>1.5649999999999999</v>
      </c>
      <c r="L168" s="57">
        <v>2.8899999999999997</v>
      </c>
      <c r="M168" s="57">
        <v>1.55</v>
      </c>
      <c r="N168" s="11"/>
      <c r="O168" s="10"/>
      <c r="P168" s="56">
        <v>0.27500000000000002</v>
      </c>
      <c r="Q168" s="58">
        <v>4.7E-2</v>
      </c>
      <c r="R168" s="10"/>
      <c r="S168" s="13">
        <v>7.18</v>
      </c>
      <c r="T168" s="57"/>
      <c r="U168" s="47">
        <f t="shared" si="169"/>
        <v>93.111341192787805</v>
      </c>
      <c r="V168" s="47">
        <f t="shared" si="149"/>
        <v>100.2913411927878</v>
      </c>
      <c r="W168" s="10"/>
      <c r="X168" s="10"/>
      <c r="Y168" s="57">
        <f t="shared" si="170"/>
        <v>79.184031536694107</v>
      </c>
      <c r="Z168" s="57">
        <f t="shared" si="171"/>
        <v>0.37719849661698457</v>
      </c>
      <c r="AA168" s="57">
        <f t="shared" si="172"/>
        <v>12.000300742371779</v>
      </c>
      <c r="AB168" s="57">
        <f t="shared" si="173"/>
        <v>1.6758390349697458</v>
      </c>
      <c r="AC168" s="57">
        <f t="shared" si="174"/>
        <v>0</v>
      </c>
      <c r="AD168" s="57">
        <f t="shared" si="175"/>
        <v>0.29098169739024521</v>
      </c>
      <c r="AE168" s="57">
        <f t="shared" si="176"/>
        <v>1.6866161348730881</v>
      </c>
      <c r="AF168" s="57">
        <f t="shared" si="177"/>
        <v>3.1145818720659575</v>
      </c>
      <c r="AG168" s="57">
        <f t="shared" si="178"/>
        <v>1.6704504850180744</v>
      </c>
      <c r="AH168" s="57">
        <f t="shared" si="179"/>
        <v>0</v>
      </c>
      <c r="AI168" s="57">
        <f t="shared" si="180"/>
        <v>99.999999999999986</v>
      </c>
      <c r="AJ168" s="9"/>
      <c r="AK168" s="3">
        <f t="shared" si="181"/>
        <v>79.184031536694107</v>
      </c>
      <c r="AL168" s="3">
        <f t="shared" si="182"/>
        <v>1.6704504850180744</v>
      </c>
      <c r="AM168" s="3">
        <f t="shared" si="183"/>
        <v>4.7850323570840319</v>
      </c>
      <c r="AN168" s="3">
        <f t="shared" si="184"/>
        <v>0.852054794520548</v>
      </c>
      <c r="AO168" s="3">
        <f t="shared" si="185"/>
        <v>1.2003505042530853</v>
      </c>
      <c r="AP168" s="3">
        <f t="shared" si="186"/>
        <v>1.7314289866688308</v>
      </c>
      <c r="AQ168" s="3">
        <f t="shared" si="187"/>
        <v>3.0984162222109437</v>
      </c>
      <c r="AR168" s="9"/>
      <c r="AS168" s="3">
        <v>21.393784210436348</v>
      </c>
      <c r="AT168" s="3">
        <v>18.129260340998222</v>
      </c>
      <c r="AU168" s="3">
        <v>60.476955448565427</v>
      </c>
      <c r="AV168" s="11"/>
      <c r="AW168" s="3">
        <v>10.379547442440241</v>
      </c>
      <c r="AX168" s="3">
        <v>60.279059652114221</v>
      </c>
      <c r="AY168" s="3">
        <v>29.341392905445538</v>
      </c>
    </row>
    <row r="169" spans="1:51" x14ac:dyDescent="0.25">
      <c r="A169" s="5" t="s">
        <v>541</v>
      </c>
      <c r="B169" s="11" t="s">
        <v>254</v>
      </c>
      <c r="C169" s="9"/>
      <c r="D169" s="55" t="s">
        <v>140</v>
      </c>
      <c r="E169" s="3">
        <v>74.180000000000007</v>
      </c>
      <c r="F169" s="3">
        <v>0.38500000000000001</v>
      </c>
      <c r="G169" s="3">
        <v>11.25</v>
      </c>
      <c r="H169" s="3">
        <v>1.7050000000000001</v>
      </c>
      <c r="I169" s="3">
        <v>0</v>
      </c>
      <c r="J169" s="3">
        <v>0.26500000000000001</v>
      </c>
      <c r="K169" s="3">
        <v>1.655</v>
      </c>
      <c r="L169" s="3">
        <v>3.54</v>
      </c>
      <c r="M169" s="3">
        <v>1.645</v>
      </c>
      <c r="N169" s="3">
        <v>1.9E-2</v>
      </c>
      <c r="O169" s="10"/>
      <c r="P169" s="3">
        <v>0.25117160074182709</v>
      </c>
      <c r="Q169" s="3">
        <v>0.05</v>
      </c>
      <c r="R169" s="10"/>
      <c r="S169" s="13">
        <v>4.82</v>
      </c>
      <c r="T169" s="3"/>
      <c r="U169" s="47">
        <f t="shared" si="169"/>
        <v>94.945171600741844</v>
      </c>
      <c r="V169" s="47">
        <f t="shared" si="149"/>
        <v>99.765171600741837</v>
      </c>
      <c r="W169" s="10"/>
      <c r="X169" s="10"/>
      <c r="Y169" s="57">
        <f t="shared" si="170"/>
        <v>78.377921474155784</v>
      </c>
      <c r="Z169" s="57">
        <f t="shared" si="171"/>
        <v>0.40678754067875406</v>
      </c>
      <c r="AA169" s="57">
        <f t="shared" si="172"/>
        <v>11.886648915937618</v>
      </c>
      <c r="AB169" s="57">
        <f t="shared" si="173"/>
        <v>1.8014876801487678</v>
      </c>
      <c r="AC169" s="57">
        <f t="shared" si="174"/>
        <v>0</v>
      </c>
      <c r="AD169" s="57">
        <f t="shared" si="175"/>
        <v>0.27999661890875277</v>
      </c>
      <c r="AE169" s="57">
        <f t="shared" si="176"/>
        <v>1.7486581294112673</v>
      </c>
      <c r="AF169" s="57">
        <f t="shared" si="177"/>
        <v>3.7403321922150372</v>
      </c>
      <c r="AG169" s="57">
        <f t="shared" si="178"/>
        <v>1.7380922192637673</v>
      </c>
      <c r="AH169" s="57">
        <f t="shared" si="179"/>
        <v>2.0075229280250198E-2</v>
      </c>
      <c r="AI169" s="57">
        <f t="shared" si="180"/>
        <v>99.999999999999986</v>
      </c>
      <c r="AJ169" s="9"/>
      <c r="AK169" s="3">
        <f t="shared" si="181"/>
        <v>78.377921474155784</v>
      </c>
      <c r="AL169" s="3">
        <f t="shared" si="182"/>
        <v>1.7380922192637673</v>
      </c>
      <c r="AM169" s="3">
        <f t="shared" si="183"/>
        <v>5.4784244114788043</v>
      </c>
      <c r="AN169" s="3">
        <f t="shared" si="184"/>
        <v>0.86548223350253806</v>
      </c>
      <c r="AO169" s="3">
        <f t="shared" si="185"/>
        <v>1.0601184717526428</v>
      </c>
      <c r="AP169" s="3">
        <f t="shared" si="186"/>
        <v>1.4796716997871464</v>
      </c>
      <c r="AQ169" s="3">
        <f t="shared" si="187"/>
        <v>3.729766282067537</v>
      </c>
      <c r="AR169" s="9"/>
      <c r="AS169" s="3">
        <v>19.62966599940108</v>
      </c>
      <c r="AT169" s="3">
        <v>16.325156454165889</v>
      </c>
      <c r="AU169" s="3">
        <v>64.045177546433024</v>
      </c>
      <c r="AV169" s="11"/>
      <c r="AW169" s="3">
        <v>10.754193015123631</v>
      </c>
      <c r="AX169" s="3">
        <v>54.158393829542128</v>
      </c>
      <c r="AY169" s="3">
        <v>35.087413155334247</v>
      </c>
    </row>
    <row r="170" spans="1:51" x14ac:dyDescent="0.25">
      <c r="A170" s="81" t="s">
        <v>179</v>
      </c>
      <c r="B170" s="82"/>
      <c r="C170" s="82"/>
      <c r="D170" s="82" t="s">
        <v>69</v>
      </c>
      <c r="E170" s="84">
        <v>75.673622463698436</v>
      </c>
      <c r="F170" s="84">
        <v>0.294259063371478</v>
      </c>
      <c r="G170" s="84">
        <v>11.152418501779016</v>
      </c>
      <c r="H170" s="84">
        <v>1.5301471295316857</v>
      </c>
      <c r="I170" s="84">
        <v>8.8277719011443406E-2</v>
      </c>
      <c r="J170" s="84">
        <v>0.24521588614289835</v>
      </c>
      <c r="K170" s="84">
        <v>1.4124435041830945</v>
      </c>
      <c r="L170" s="84">
        <v>3.5997692085777477</v>
      </c>
      <c r="M170" s="84">
        <v>1.6772766612174248</v>
      </c>
      <c r="N170" s="84"/>
      <c r="O170" s="84"/>
      <c r="P170" s="84">
        <v>0.27464179248004617</v>
      </c>
      <c r="Q170" s="82"/>
      <c r="R170" s="10"/>
      <c r="S170" s="84">
        <v>4.9695183288331499</v>
      </c>
      <c r="T170" s="10"/>
      <c r="U170" s="47">
        <f t="shared" ref="U170:U183" si="188">SUM(E170:Q170)</f>
        <v>95.948071929993262</v>
      </c>
      <c r="V170" s="47">
        <f t="shared" si="149"/>
        <v>100.91759025882641</v>
      </c>
      <c r="W170" s="10"/>
      <c r="X170" s="10"/>
      <c r="Y170" s="57">
        <f t="shared" ref="Y170:Y183" si="189">100*E170/(SUM($E170:$G170)+$H170+SUM($I170:$N170))</f>
        <v>79.095755587451308</v>
      </c>
      <c r="Z170" s="57">
        <f t="shared" ref="Z170:Z183" si="190">100*F170/(SUM($E170:$G170)+$H170+SUM($I170:$N170))</f>
        <v>0.3075661267172442</v>
      </c>
      <c r="AA170" s="57">
        <f t="shared" ref="AA170:AA183" si="191">100*G170/(SUM($E170:$G170)+$H170+SUM($I170:$N170))</f>
        <v>11.656756202583555</v>
      </c>
      <c r="AB170" s="57">
        <f t="shared" ref="AB170:AB183" si="192">100*H170/(SUM($E170:$G170)+$H170+SUM($I170:$N170))</f>
        <v>1.59934385892967</v>
      </c>
      <c r="AC170" s="57">
        <f t="shared" ref="AC170:AC183" si="193">100*I170/(SUM($E170:$G170)+$H170+SUM($I170:$N170))</f>
        <v>9.2269838015173258E-2</v>
      </c>
      <c r="AD170" s="57">
        <f t="shared" ref="AD170:AD183" si="194">100*J170/(SUM($E170:$G170)+$H170+SUM($I170:$N170))</f>
        <v>0.25630510559770353</v>
      </c>
      <c r="AE170" s="57">
        <f t="shared" ref="AE170:AE183" si="195">100*K170/(SUM($E170:$G170)+$H170+SUM($I170:$N170))</f>
        <v>1.4763174082427721</v>
      </c>
      <c r="AF170" s="57">
        <f t="shared" ref="AF170:AF183" si="196">100*L170/(SUM($E170:$G170)+$H170+SUM($I170:$N170))</f>
        <v>3.7625589501742871</v>
      </c>
      <c r="AG170" s="57">
        <f t="shared" ref="AG170:AG183" si="197">100*M170/(SUM($E170:$G170)+$H170+SUM($I170:$N170))</f>
        <v>1.7531269222882921</v>
      </c>
      <c r="AH170" s="57">
        <f t="shared" ref="AH170:AH183" si="198">100*N170/(SUM($E170:$G170)+$H170+SUM($I170:$N170))</f>
        <v>0</v>
      </c>
      <c r="AI170" s="57">
        <f t="shared" ref="AI170:AI183" si="199">SUM(Y170:AH170)</f>
        <v>100</v>
      </c>
      <c r="AJ170" s="9"/>
      <c r="AK170" s="3">
        <f t="shared" si="181"/>
        <v>79.095755587451308</v>
      </c>
      <c r="AL170" s="3">
        <f t="shared" si="182"/>
        <v>1.7531269222882921</v>
      </c>
      <c r="AM170" s="3">
        <f t="shared" si="183"/>
        <v>5.515685872462579</v>
      </c>
      <c r="AN170" s="3">
        <f t="shared" si="184"/>
        <v>0.86187845303867405</v>
      </c>
      <c r="AO170" s="3">
        <f t="shared" si="185"/>
        <v>1.0823105775463209</v>
      </c>
      <c r="AP170" s="3">
        <f t="shared" si="186"/>
        <v>1.4415736586120165</v>
      </c>
      <c r="AQ170" s="3">
        <f t="shared" si="187"/>
        <v>4.0393684642198071</v>
      </c>
      <c r="AR170" s="9"/>
      <c r="AS170" s="3">
        <v>20.158521480258159</v>
      </c>
      <c r="AT170" s="3">
        <v>14.247376083791478</v>
      </c>
      <c r="AU170" s="3">
        <v>65.594102435950361</v>
      </c>
      <c r="AV170" s="11"/>
      <c r="AW170" s="3">
        <v>10.671524967268521</v>
      </c>
      <c r="AX170" s="3">
        <v>54.604246743651181</v>
      </c>
      <c r="AY170" s="3">
        <v>34.724228289080301</v>
      </c>
    </row>
    <row r="171" spans="1:51" x14ac:dyDescent="0.25">
      <c r="A171" s="53" t="s">
        <v>180</v>
      </c>
      <c r="B171" s="41"/>
      <c r="C171" s="41"/>
      <c r="D171" s="82" t="s">
        <v>175</v>
      </c>
      <c r="E171" s="46">
        <v>75.97</v>
      </c>
      <c r="F171" s="46">
        <v>0.32</v>
      </c>
      <c r="G171" s="46">
        <v>11.215</v>
      </c>
      <c r="H171" s="46">
        <v>1.42</v>
      </c>
      <c r="I171" s="46">
        <v>0</v>
      </c>
      <c r="J171" s="46">
        <v>0.26</v>
      </c>
      <c r="K171" s="46">
        <v>1.385</v>
      </c>
      <c r="L171" s="46">
        <v>3.7850000000000001</v>
      </c>
      <c r="M171" s="46">
        <v>1.66</v>
      </c>
      <c r="N171" s="46"/>
      <c r="O171" s="46"/>
      <c r="P171" s="46">
        <v>0.26</v>
      </c>
      <c r="Q171" s="86"/>
      <c r="R171" s="10"/>
      <c r="S171" s="46">
        <v>4.6167876565503221</v>
      </c>
      <c r="T171" s="10"/>
      <c r="U171" s="47">
        <f t="shared" si="188"/>
        <v>96.275000000000006</v>
      </c>
      <c r="V171" s="47">
        <f t="shared" si="149"/>
        <v>100.89178765655032</v>
      </c>
      <c r="W171" s="10"/>
      <c r="X171" s="10"/>
      <c r="Y171" s="57">
        <f t="shared" si="189"/>
        <v>79.12305368952768</v>
      </c>
      <c r="Z171" s="57">
        <f t="shared" si="190"/>
        <v>0.33328125813674947</v>
      </c>
      <c r="AA171" s="57">
        <f t="shared" si="191"/>
        <v>11.680466593761391</v>
      </c>
      <c r="AB171" s="57">
        <f t="shared" si="192"/>
        <v>1.4789355829818258</v>
      </c>
      <c r="AC171" s="57">
        <f t="shared" si="193"/>
        <v>0</v>
      </c>
      <c r="AD171" s="57">
        <f t="shared" si="194"/>
        <v>0.27079102223610896</v>
      </c>
      <c r="AE171" s="57">
        <f t="shared" si="195"/>
        <v>1.4424829453731187</v>
      </c>
      <c r="AF171" s="57">
        <f t="shared" si="196"/>
        <v>3.9420923813987399</v>
      </c>
      <c r="AG171" s="57">
        <f t="shared" si="197"/>
        <v>1.7288965265843879</v>
      </c>
      <c r="AH171" s="57">
        <f t="shared" si="198"/>
        <v>0</v>
      </c>
      <c r="AI171" s="57">
        <f t="shared" si="199"/>
        <v>100</v>
      </c>
      <c r="AJ171" s="9"/>
      <c r="AK171" s="3">
        <f t="shared" si="181"/>
        <v>79.12305368952768</v>
      </c>
      <c r="AL171" s="3">
        <f t="shared" si="182"/>
        <v>1.7288965265843879</v>
      </c>
      <c r="AM171" s="3">
        <f t="shared" si="183"/>
        <v>5.6709889079831282</v>
      </c>
      <c r="AN171" s="3">
        <f t="shared" si="184"/>
        <v>0.84523809523809523</v>
      </c>
      <c r="AO171" s="3">
        <f t="shared" si="185"/>
        <v>1.0640077238920267</v>
      </c>
      <c r="AP171" s="3">
        <f t="shared" si="186"/>
        <v>1.3979877191777021</v>
      </c>
      <c r="AQ171" s="3">
        <f t="shared" si="187"/>
        <v>4.2285059626100097</v>
      </c>
      <c r="AR171" s="9"/>
      <c r="AS171" s="3">
        <v>19.39035078128023</v>
      </c>
      <c r="AT171" s="3">
        <v>13.578043073444883</v>
      </c>
      <c r="AU171" s="3">
        <v>67.031606145274893</v>
      </c>
      <c r="AV171" s="11"/>
      <c r="AW171" s="3">
        <v>10.45025558105908</v>
      </c>
      <c r="AX171" s="3">
        <v>53.423661702413426</v>
      </c>
      <c r="AY171" s="3">
        <v>36.126082716527492</v>
      </c>
    </row>
    <row r="172" spans="1:51" x14ac:dyDescent="0.25">
      <c r="A172" s="53" t="s">
        <v>181</v>
      </c>
      <c r="B172" s="41"/>
      <c r="C172" s="41"/>
      <c r="D172" s="82" t="s">
        <v>175</v>
      </c>
      <c r="E172" s="46">
        <v>75.745000000000005</v>
      </c>
      <c r="F172" s="46">
        <v>0.28500000000000003</v>
      </c>
      <c r="G172" s="46">
        <v>11.205</v>
      </c>
      <c r="H172" s="46">
        <v>1.615</v>
      </c>
      <c r="I172" s="46">
        <v>0</v>
      </c>
      <c r="J172" s="46">
        <v>0.22500000000000001</v>
      </c>
      <c r="K172" s="46">
        <v>1.4750000000000001</v>
      </c>
      <c r="L172" s="46">
        <v>4.21</v>
      </c>
      <c r="M172" s="46">
        <v>1.66</v>
      </c>
      <c r="N172" s="46"/>
      <c r="O172" s="46"/>
      <c r="P172" s="46">
        <v>0.28000000000000003</v>
      </c>
      <c r="Q172" s="86"/>
      <c r="R172" s="10"/>
      <c r="S172" s="46">
        <v>2.6348788998867678</v>
      </c>
      <c r="T172" s="10"/>
      <c r="U172" s="47">
        <f t="shared" si="188"/>
        <v>96.699999999999974</v>
      </c>
      <c r="V172" s="47">
        <f t="shared" si="149"/>
        <v>99.334878899886746</v>
      </c>
      <c r="W172" s="10"/>
      <c r="X172" s="10"/>
      <c r="Y172" s="57">
        <f t="shared" si="189"/>
        <v>78.55735324621449</v>
      </c>
      <c r="Z172" s="57">
        <f t="shared" si="190"/>
        <v>0.29558182949595529</v>
      </c>
      <c r="AA172" s="57">
        <f t="shared" si="191"/>
        <v>11.621032980709398</v>
      </c>
      <c r="AB172" s="57">
        <f t="shared" si="192"/>
        <v>1.6749637004770797</v>
      </c>
      <c r="AC172" s="57">
        <f t="shared" si="193"/>
        <v>0</v>
      </c>
      <c r="AD172" s="57">
        <f t="shared" si="194"/>
        <v>0.23335407591785939</v>
      </c>
      <c r="AE172" s="57">
        <f t="shared" si="195"/>
        <v>1.5297656087948561</v>
      </c>
      <c r="AF172" s="57">
        <f t="shared" si="196"/>
        <v>4.3663140427297247</v>
      </c>
      <c r="AG172" s="57">
        <f t="shared" si="197"/>
        <v>1.7216345156606516</v>
      </c>
      <c r="AH172" s="57">
        <f t="shared" si="198"/>
        <v>0</v>
      </c>
      <c r="AI172" s="57">
        <f t="shared" si="199"/>
        <v>100.00000000000003</v>
      </c>
      <c r="AJ172" s="9"/>
      <c r="AK172" s="3">
        <f t="shared" si="181"/>
        <v>78.55735324621449</v>
      </c>
      <c r="AL172" s="3">
        <f t="shared" si="182"/>
        <v>1.7216345156606516</v>
      </c>
      <c r="AM172" s="3">
        <f t="shared" si="183"/>
        <v>6.0879485583903765</v>
      </c>
      <c r="AN172" s="3">
        <f t="shared" si="184"/>
        <v>0.87771739130434778</v>
      </c>
      <c r="AO172" s="3">
        <f t="shared" si="185"/>
        <v>0.98263617870069242</v>
      </c>
      <c r="AP172" s="3">
        <f t="shared" si="186"/>
        <v>1.2847888973184478</v>
      </c>
      <c r="AQ172" s="3">
        <f t="shared" si="187"/>
        <v>4.5581829495955208</v>
      </c>
      <c r="AR172" s="9"/>
      <c r="AS172" s="3">
        <v>17.886293408674703</v>
      </c>
      <c r="AT172" s="3">
        <v>13.338718702198515</v>
      </c>
      <c r="AU172" s="3">
        <v>68.774987889126777</v>
      </c>
      <c r="AV172" s="11"/>
      <c r="AW172" s="3">
        <v>10.415781022844648</v>
      </c>
      <c r="AX172" s="3">
        <v>49.534265790403097</v>
      </c>
      <c r="AY172" s="3">
        <v>40.049953186752248</v>
      </c>
    </row>
    <row r="173" spans="1:51" x14ac:dyDescent="0.25">
      <c r="A173" s="53" t="s">
        <v>181</v>
      </c>
      <c r="B173" s="41"/>
      <c r="C173" s="41"/>
      <c r="D173" s="82" t="s">
        <v>175</v>
      </c>
      <c r="E173" s="46">
        <v>75.740000000000009</v>
      </c>
      <c r="F173" s="46">
        <v>0.32499999999999996</v>
      </c>
      <c r="G173" s="46">
        <v>11.18</v>
      </c>
      <c r="H173" s="46">
        <v>1.5649999999999999</v>
      </c>
      <c r="I173" s="46"/>
      <c r="J173" s="46">
        <v>0.26500000000000001</v>
      </c>
      <c r="K173" s="46">
        <v>1.4750000000000001</v>
      </c>
      <c r="L173" s="46">
        <v>3.875</v>
      </c>
      <c r="M173" s="46">
        <v>1.65</v>
      </c>
      <c r="N173" s="46"/>
      <c r="O173" s="46"/>
      <c r="P173" s="46">
        <v>0.28000000000000003</v>
      </c>
      <c r="Q173" s="86"/>
      <c r="R173" s="10"/>
      <c r="S173" s="46">
        <v>3.3088910206917204</v>
      </c>
      <c r="T173" s="10"/>
      <c r="U173" s="47">
        <f t="shared" si="188"/>
        <v>96.355000000000004</v>
      </c>
      <c r="V173" s="47">
        <f t="shared" si="149"/>
        <v>99.663891020691722</v>
      </c>
      <c r="W173" s="10"/>
      <c r="X173" s="10"/>
      <c r="Y173" s="57">
        <f t="shared" si="189"/>
        <v>78.834244080145723</v>
      </c>
      <c r="Z173" s="57">
        <f t="shared" si="190"/>
        <v>0.33827738745771524</v>
      </c>
      <c r="AA173" s="57">
        <f t="shared" si="191"/>
        <v>11.636742128545407</v>
      </c>
      <c r="AB173" s="57">
        <f t="shared" si="192"/>
        <v>1.6289357272963829</v>
      </c>
      <c r="AC173" s="57">
        <f t="shared" si="193"/>
        <v>0</v>
      </c>
      <c r="AD173" s="57">
        <f t="shared" si="194"/>
        <v>0.27582617746552174</v>
      </c>
      <c r="AE173" s="57">
        <f t="shared" si="195"/>
        <v>1.5352589123080926</v>
      </c>
      <c r="AF173" s="57">
        <f t="shared" si="196"/>
        <v>4.033307311995836</v>
      </c>
      <c r="AG173" s="57">
        <f t="shared" si="197"/>
        <v>1.7174082747853239</v>
      </c>
      <c r="AH173" s="57">
        <f t="shared" si="198"/>
        <v>0</v>
      </c>
      <c r="AI173" s="57">
        <f t="shared" si="199"/>
        <v>100</v>
      </c>
      <c r="AJ173" s="9"/>
      <c r="AK173" s="3">
        <f t="shared" si="181"/>
        <v>78.834244080145723</v>
      </c>
      <c r="AL173" s="3">
        <f t="shared" si="182"/>
        <v>1.7174082747853239</v>
      </c>
      <c r="AM173" s="3">
        <f t="shared" si="183"/>
        <v>5.7507155867811601</v>
      </c>
      <c r="AN173" s="3">
        <f t="shared" si="184"/>
        <v>0.85519125683060104</v>
      </c>
      <c r="AO173" s="3">
        <f t="shared" si="185"/>
        <v>1.0312536172330458</v>
      </c>
      <c r="AP173" s="3">
        <f t="shared" si="186"/>
        <v>1.370190131564301</v>
      </c>
      <c r="AQ173" s="3">
        <f t="shared" si="187"/>
        <v>4.2154566744730673</v>
      </c>
      <c r="AR173" s="9"/>
      <c r="AS173" s="3">
        <v>18.829283203423504</v>
      </c>
      <c r="AT173" s="3">
        <v>14.127056905598861</v>
      </c>
      <c r="AU173" s="3">
        <v>67.043659890977636</v>
      </c>
      <c r="AV173" s="11"/>
      <c r="AW173" s="3">
        <v>10.436970810415062</v>
      </c>
      <c r="AX173" s="3">
        <v>52.401087667652526</v>
      </c>
      <c r="AY173" s="3">
        <v>37.161941521932427</v>
      </c>
    </row>
    <row r="174" spans="1:51" x14ac:dyDescent="0.25">
      <c r="A174" s="53" t="s">
        <v>182</v>
      </c>
      <c r="B174" s="41"/>
      <c r="C174" s="41"/>
      <c r="D174" s="82" t="s">
        <v>175</v>
      </c>
      <c r="E174" s="46">
        <v>75.48</v>
      </c>
      <c r="F174" s="46">
        <v>0.27500000000000002</v>
      </c>
      <c r="G174" s="46">
        <v>10.89</v>
      </c>
      <c r="H174" s="46">
        <v>1.4849999999999999</v>
      </c>
      <c r="I174" s="46">
        <v>0</v>
      </c>
      <c r="J174" s="46">
        <v>0.23</v>
      </c>
      <c r="K174" s="46">
        <v>1.4249999999999998</v>
      </c>
      <c r="L174" s="46">
        <v>4.2200000000000006</v>
      </c>
      <c r="M174" s="46">
        <v>1.63</v>
      </c>
      <c r="N174" s="46"/>
      <c r="O174" s="46"/>
      <c r="P174" s="46">
        <v>0.26</v>
      </c>
      <c r="Q174" s="86"/>
      <c r="R174" s="10"/>
      <c r="S174" s="46">
        <v>3.5072692595894246</v>
      </c>
      <c r="T174" s="10"/>
      <c r="U174" s="47">
        <f t="shared" si="188"/>
        <v>95.89500000000001</v>
      </c>
      <c r="V174" s="47">
        <f t="shared" si="149"/>
        <v>99.402269259589431</v>
      </c>
      <c r="W174" s="10"/>
      <c r="X174" s="10"/>
      <c r="Y174" s="57">
        <f t="shared" si="189"/>
        <v>78.925079730224283</v>
      </c>
      <c r="Z174" s="57">
        <f t="shared" si="190"/>
        <v>0.2875516285878601</v>
      </c>
      <c r="AA174" s="57">
        <f t="shared" si="191"/>
        <v>11.387044492079259</v>
      </c>
      <c r="AB174" s="57">
        <f t="shared" si="192"/>
        <v>1.5527787943744444</v>
      </c>
      <c r="AC174" s="57">
        <f t="shared" si="193"/>
        <v>0</v>
      </c>
      <c r="AD174" s="57">
        <f t="shared" si="194"/>
        <v>0.24049772572802844</v>
      </c>
      <c r="AE174" s="57">
        <f t="shared" si="195"/>
        <v>1.4900402572280018</v>
      </c>
      <c r="AF174" s="57">
        <f t="shared" si="196"/>
        <v>4.4126104459664353</v>
      </c>
      <c r="AG174" s="57">
        <f t="shared" si="197"/>
        <v>1.7043969258116798</v>
      </c>
      <c r="AH174" s="57">
        <f t="shared" si="198"/>
        <v>0</v>
      </c>
      <c r="AI174" s="57">
        <f t="shared" si="199"/>
        <v>100</v>
      </c>
      <c r="AJ174" s="9"/>
      <c r="AK174" s="3">
        <f t="shared" si="181"/>
        <v>78.925079730224283</v>
      </c>
      <c r="AL174" s="3">
        <f t="shared" si="182"/>
        <v>1.7043969258116798</v>
      </c>
      <c r="AM174" s="3">
        <f t="shared" si="183"/>
        <v>6.117007371778115</v>
      </c>
      <c r="AN174" s="3">
        <f t="shared" si="184"/>
        <v>0.86588921282798825</v>
      </c>
      <c r="AO174" s="3">
        <f t="shared" si="185"/>
        <v>0.96405207598367948</v>
      </c>
      <c r="AP174" s="3">
        <f t="shared" si="186"/>
        <v>1.2509687274489767</v>
      </c>
      <c r="AQ174" s="3">
        <f t="shared" si="187"/>
        <v>4.626967114550113</v>
      </c>
      <c r="AR174" s="9"/>
      <c r="AS174" s="3">
        <v>17.671202892409859</v>
      </c>
      <c r="AT174" s="3">
        <v>12.965916013575262</v>
      </c>
      <c r="AU174" s="3">
        <v>69.362881094014895</v>
      </c>
      <c r="AV174" s="11"/>
      <c r="AW174" s="3">
        <v>10.238044308057628</v>
      </c>
      <c r="AX174" s="3">
        <v>49.575656304248902</v>
      </c>
      <c r="AY174" s="3">
        <v>40.18629938769346</v>
      </c>
    </row>
    <row r="175" spans="1:51" x14ac:dyDescent="0.25">
      <c r="A175" s="53" t="s">
        <v>182</v>
      </c>
      <c r="B175" s="41"/>
      <c r="C175" s="41"/>
      <c r="D175" s="82" t="s">
        <v>175</v>
      </c>
      <c r="E175" s="46">
        <v>75.680000000000007</v>
      </c>
      <c r="F175" s="46">
        <v>0.28500000000000003</v>
      </c>
      <c r="G175" s="46">
        <v>11.08</v>
      </c>
      <c r="H175" s="46">
        <v>1.44</v>
      </c>
      <c r="I175" s="46">
        <v>4.4999999999999998E-2</v>
      </c>
      <c r="J175" s="46">
        <v>0.21500000000000002</v>
      </c>
      <c r="K175" s="46">
        <v>1.4449999999999998</v>
      </c>
      <c r="L175" s="46">
        <v>4.0649999999999995</v>
      </c>
      <c r="M175" s="46">
        <v>1.64</v>
      </c>
      <c r="N175" s="46"/>
      <c r="O175" s="46"/>
      <c r="P175" s="46">
        <v>0.245</v>
      </c>
      <c r="Q175" s="86"/>
      <c r="R175" s="10"/>
      <c r="S175" s="46">
        <v>3.4881014436463085</v>
      </c>
      <c r="T175" s="10"/>
      <c r="U175" s="47">
        <f t="shared" si="188"/>
        <v>96.14</v>
      </c>
      <c r="V175" s="47">
        <f t="shared" si="149"/>
        <v>99.628101443646315</v>
      </c>
      <c r="W175" s="10"/>
      <c r="X175" s="10"/>
      <c r="Y175" s="57">
        <f t="shared" si="189"/>
        <v>78.919651702382822</v>
      </c>
      <c r="Z175" s="57">
        <f t="shared" si="190"/>
        <v>0.29720006256843429</v>
      </c>
      <c r="AA175" s="57">
        <f t="shared" si="191"/>
        <v>11.554304186871057</v>
      </c>
      <c r="AB175" s="57">
        <f t="shared" si="192"/>
        <v>1.5016424213984045</v>
      </c>
      <c r="AC175" s="57">
        <f t="shared" si="193"/>
        <v>4.6926325668700142E-2</v>
      </c>
      <c r="AD175" s="57">
        <f t="shared" si="194"/>
        <v>0.22420355597267849</v>
      </c>
      <c r="AE175" s="57">
        <f t="shared" si="195"/>
        <v>1.5068564575838155</v>
      </c>
      <c r="AF175" s="57">
        <f t="shared" si="196"/>
        <v>4.2390114187392456</v>
      </c>
      <c r="AG175" s="57">
        <f t="shared" si="197"/>
        <v>1.7102038688148495</v>
      </c>
      <c r="AH175" s="57">
        <f t="shared" si="198"/>
        <v>0</v>
      </c>
      <c r="AI175" s="57">
        <f t="shared" si="199"/>
        <v>100.00000000000001</v>
      </c>
      <c r="AJ175" s="9"/>
      <c r="AK175" s="3">
        <f t="shared" si="181"/>
        <v>78.919651702382822</v>
      </c>
      <c r="AL175" s="3">
        <f t="shared" si="182"/>
        <v>1.7102038688148495</v>
      </c>
      <c r="AM175" s="3">
        <f t="shared" si="183"/>
        <v>5.9492152875540949</v>
      </c>
      <c r="AN175" s="3">
        <f t="shared" si="184"/>
        <v>0.87009063444108758</v>
      </c>
      <c r="AO175" s="3">
        <f t="shared" si="185"/>
        <v>0.99925008669668991</v>
      </c>
      <c r="AP175" s="3">
        <f t="shared" si="186"/>
        <v>1.3095167928909417</v>
      </c>
      <c r="AQ175" s="3">
        <f t="shared" si="187"/>
        <v>4.4423588299702796</v>
      </c>
      <c r="AR175" s="9"/>
      <c r="AS175" s="3">
        <v>18.190222844669371</v>
      </c>
      <c r="AT175" s="3">
        <v>13.451535109927264</v>
      </c>
      <c r="AU175" s="3">
        <v>68.358242045403358</v>
      </c>
      <c r="AV175" s="11"/>
      <c r="AW175" s="3">
        <v>10.313619037532021</v>
      </c>
      <c r="AX175" s="3">
        <v>50.92814954595184</v>
      </c>
      <c r="AY175" s="3">
        <v>38.758231416516132</v>
      </c>
    </row>
    <row r="176" spans="1:51" x14ac:dyDescent="0.25">
      <c r="A176" s="53" t="s">
        <v>119</v>
      </c>
      <c r="B176" s="41"/>
      <c r="C176" s="41"/>
      <c r="D176" s="82" t="s">
        <v>175</v>
      </c>
      <c r="E176" s="46">
        <v>75.66</v>
      </c>
      <c r="F176" s="46">
        <v>0.28500000000000003</v>
      </c>
      <c r="G176" s="46">
        <v>10.89</v>
      </c>
      <c r="H176" s="46">
        <v>1.4550000000000001</v>
      </c>
      <c r="I176" s="46">
        <v>0</v>
      </c>
      <c r="J176" s="46">
        <v>0.21000000000000002</v>
      </c>
      <c r="K176" s="46">
        <v>1.35</v>
      </c>
      <c r="L176" s="46">
        <v>4.21</v>
      </c>
      <c r="M176" s="46">
        <v>1.64</v>
      </c>
      <c r="N176" s="46"/>
      <c r="O176" s="46"/>
      <c r="P176" s="46">
        <v>0.24</v>
      </c>
      <c r="Q176" s="86"/>
      <c r="R176" s="10"/>
      <c r="S176" s="46">
        <v>3.6314892614522583</v>
      </c>
      <c r="T176" s="10"/>
      <c r="U176" s="47">
        <f t="shared" si="188"/>
        <v>95.939999999999969</v>
      </c>
      <c r="V176" s="47">
        <f t="shared" si="149"/>
        <v>99.571489261452228</v>
      </c>
      <c r="W176" s="10"/>
      <c r="X176" s="10"/>
      <c r="Y176" s="57">
        <f t="shared" si="189"/>
        <v>79.059561128526653</v>
      </c>
      <c r="Z176" s="57">
        <f t="shared" si="190"/>
        <v>0.2978056426332289</v>
      </c>
      <c r="AA176" s="57">
        <f t="shared" si="191"/>
        <v>11.379310344827587</v>
      </c>
      <c r="AB176" s="57">
        <f t="shared" si="192"/>
        <v>1.5203761755485896</v>
      </c>
      <c r="AC176" s="57">
        <f t="shared" si="193"/>
        <v>0</v>
      </c>
      <c r="AD176" s="57">
        <f t="shared" si="194"/>
        <v>0.21943573667711605</v>
      </c>
      <c r="AE176" s="57">
        <f t="shared" si="195"/>
        <v>1.4106583072100316</v>
      </c>
      <c r="AF176" s="57">
        <f t="shared" si="196"/>
        <v>4.3991640543364685</v>
      </c>
      <c r="AG176" s="57">
        <f t="shared" si="197"/>
        <v>1.7136886102403346</v>
      </c>
      <c r="AH176" s="57">
        <f t="shared" si="198"/>
        <v>0</v>
      </c>
      <c r="AI176" s="57">
        <f t="shared" si="199"/>
        <v>100.00000000000001</v>
      </c>
      <c r="AJ176" s="9"/>
      <c r="AK176" s="3">
        <f t="shared" si="181"/>
        <v>79.059561128526653</v>
      </c>
      <c r="AL176" s="3">
        <f t="shared" si="182"/>
        <v>1.7136886102403346</v>
      </c>
      <c r="AM176" s="3">
        <f t="shared" si="183"/>
        <v>6.1128526645768027</v>
      </c>
      <c r="AN176" s="3">
        <f t="shared" si="184"/>
        <v>0.87387387387387383</v>
      </c>
      <c r="AO176" s="3">
        <f t="shared" si="185"/>
        <v>0.97632370477872754</v>
      </c>
      <c r="AP176" s="3">
        <f t="shared" si="186"/>
        <v>1.2517774391106782</v>
      </c>
      <c r="AQ176" s="3">
        <f t="shared" si="187"/>
        <v>4.7021943573667713</v>
      </c>
      <c r="AR176" s="9"/>
      <c r="AS176" s="3">
        <v>17.911871308127044</v>
      </c>
      <c r="AT176" s="3">
        <v>12.37487189133995</v>
      </c>
      <c r="AU176" s="3">
        <v>69.713256800533003</v>
      </c>
      <c r="AV176" s="11"/>
      <c r="AW176" s="3">
        <v>10.250844472485085</v>
      </c>
      <c r="AX176" s="3">
        <v>49.852723667353175</v>
      </c>
      <c r="AY176" s="3">
        <v>39.896431860161748</v>
      </c>
    </row>
    <row r="177" spans="1:51" x14ac:dyDescent="0.25">
      <c r="A177" s="53" t="s">
        <v>183</v>
      </c>
      <c r="B177" s="41"/>
      <c r="C177" s="41"/>
      <c r="D177" s="82" t="s">
        <v>175</v>
      </c>
      <c r="E177" s="46">
        <v>75.010000000000005</v>
      </c>
      <c r="F177" s="46">
        <v>0.28500000000000003</v>
      </c>
      <c r="G177" s="46">
        <v>10.855</v>
      </c>
      <c r="H177" s="46">
        <v>1.4550000000000001</v>
      </c>
      <c r="I177" s="46">
        <v>0</v>
      </c>
      <c r="J177" s="46">
        <v>0.22500000000000001</v>
      </c>
      <c r="K177" s="46">
        <v>1.31</v>
      </c>
      <c r="L177" s="46">
        <v>3.84</v>
      </c>
      <c r="M177" s="46">
        <v>1.645</v>
      </c>
      <c r="N177" s="46"/>
      <c r="O177" s="46"/>
      <c r="P177" s="46">
        <v>0.24</v>
      </c>
      <c r="Q177" s="86"/>
      <c r="R177" s="10"/>
      <c r="S177" s="46">
        <v>4.0878060263509646</v>
      </c>
      <c r="T177" s="10"/>
      <c r="U177" s="47">
        <f t="shared" si="188"/>
        <v>94.864999999999995</v>
      </c>
      <c r="V177" s="47">
        <f t="shared" si="149"/>
        <v>98.952806026350956</v>
      </c>
      <c r="W177" s="10"/>
      <c r="X177" s="10"/>
      <c r="Y177" s="57">
        <f t="shared" si="189"/>
        <v>79.27080581241745</v>
      </c>
      <c r="Z177" s="57">
        <f t="shared" si="190"/>
        <v>0.30118890356671074</v>
      </c>
      <c r="AA177" s="57">
        <f t="shared" si="191"/>
        <v>11.471598414795244</v>
      </c>
      <c r="AB177" s="57">
        <f t="shared" si="192"/>
        <v>1.5376486129458389</v>
      </c>
      <c r="AC177" s="57">
        <f t="shared" si="193"/>
        <v>0</v>
      </c>
      <c r="AD177" s="57">
        <f t="shared" si="194"/>
        <v>0.23778071334214002</v>
      </c>
      <c r="AE177" s="57">
        <f t="shared" si="195"/>
        <v>1.3844121532364597</v>
      </c>
      <c r="AF177" s="57">
        <f t="shared" si="196"/>
        <v>4.0581241743725229</v>
      </c>
      <c r="AG177" s="57">
        <f t="shared" si="197"/>
        <v>1.7384412153236459</v>
      </c>
      <c r="AH177" s="57">
        <f t="shared" si="198"/>
        <v>0</v>
      </c>
      <c r="AI177" s="57">
        <f t="shared" si="199"/>
        <v>100.00000000000001</v>
      </c>
      <c r="AJ177" s="9"/>
      <c r="AK177" s="3">
        <f t="shared" si="181"/>
        <v>79.27080581241745</v>
      </c>
      <c r="AL177" s="3">
        <f t="shared" si="182"/>
        <v>1.7384412153236459</v>
      </c>
      <c r="AM177" s="3">
        <f t="shared" si="183"/>
        <v>5.7965653896961689</v>
      </c>
      <c r="AN177" s="3">
        <f t="shared" si="184"/>
        <v>0.8660714285714286</v>
      </c>
      <c r="AO177" s="3">
        <f t="shared" si="185"/>
        <v>1.0359598257278169</v>
      </c>
      <c r="AP177" s="3">
        <f t="shared" si="186"/>
        <v>1.3407073570079646</v>
      </c>
      <c r="AQ177" s="3">
        <f t="shared" si="187"/>
        <v>4.4121532364597087</v>
      </c>
      <c r="AR177" s="9"/>
      <c r="AS177" s="3">
        <v>19.202932903511268</v>
      </c>
      <c r="AT177" s="3">
        <v>12.834613318163145</v>
      </c>
      <c r="AU177" s="3">
        <v>67.962453778325596</v>
      </c>
      <c r="AV177" s="11"/>
      <c r="AW177" s="3">
        <v>10.447908659324765</v>
      </c>
      <c r="AX177" s="3">
        <v>52.575161154677907</v>
      </c>
      <c r="AY177" s="3">
        <v>36.976930185997325</v>
      </c>
    </row>
    <row r="178" spans="1:51" x14ac:dyDescent="0.25">
      <c r="A178" s="53" t="s">
        <v>183</v>
      </c>
      <c r="B178" s="41"/>
      <c r="C178" s="41"/>
      <c r="D178" s="82" t="s">
        <v>175</v>
      </c>
      <c r="E178" s="46">
        <v>75.474999999999994</v>
      </c>
      <c r="F178" s="46">
        <v>0.29500000000000004</v>
      </c>
      <c r="G178" s="46">
        <v>11.059999999999999</v>
      </c>
      <c r="H178" s="46">
        <v>1.4350000000000001</v>
      </c>
      <c r="I178" s="46">
        <v>0</v>
      </c>
      <c r="J178" s="46">
        <v>0.25</v>
      </c>
      <c r="K178" s="46">
        <v>1.375</v>
      </c>
      <c r="L178" s="46">
        <v>4.08</v>
      </c>
      <c r="M178" s="46">
        <v>1.6400000000000001</v>
      </c>
      <c r="N178" s="46"/>
      <c r="O178" s="46"/>
      <c r="P178" s="46">
        <v>0.26500000000000001</v>
      </c>
      <c r="Q178" s="86"/>
      <c r="R178" s="10"/>
      <c r="S178" s="46">
        <v>4.1666520646448877</v>
      </c>
      <c r="T178" s="10"/>
      <c r="U178" s="47">
        <f t="shared" si="188"/>
        <v>95.875</v>
      </c>
      <c r="V178" s="47">
        <f t="shared" si="149"/>
        <v>100.04165206464489</v>
      </c>
      <c r="W178" s="10"/>
      <c r="X178" s="10"/>
      <c r="Y178" s="57">
        <f t="shared" si="189"/>
        <v>78.94048739671581</v>
      </c>
      <c r="Z178" s="57">
        <f t="shared" si="190"/>
        <v>0.30854513126242028</v>
      </c>
      <c r="AA178" s="57">
        <f t="shared" si="191"/>
        <v>11.567827633092771</v>
      </c>
      <c r="AB178" s="57">
        <f t="shared" si="192"/>
        <v>1.5008890283443155</v>
      </c>
      <c r="AC178" s="57">
        <f t="shared" si="193"/>
        <v>0</v>
      </c>
      <c r="AD178" s="57">
        <f t="shared" si="194"/>
        <v>0.26147892479866125</v>
      </c>
      <c r="AE178" s="57">
        <f t="shared" si="195"/>
        <v>1.4381340863926368</v>
      </c>
      <c r="AF178" s="57">
        <f t="shared" si="196"/>
        <v>4.2673360527141515</v>
      </c>
      <c r="AG178" s="57">
        <f t="shared" si="197"/>
        <v>1.7153017466792178</v>
      </c>
      <c r="AH178" s="57">
        <f t="shared" si="198"/>
        <v>0</v>
      </c>
      <c r="AI178" s="57">
        <f t="shared" si="199"/>
        <v>100</v>
      </c>
      <c r="AJ178" s="9"/>
      <c r="AK178" s="3">
        <f t="shared" si="181"/>
        <v>78.94048739671581</v>
      </c>
      <c r="AL178" s="3">
        <f t="shared" si="182"/>
        <v>1.7153017466792178</v>
      </c>
      <c r="AM178" s="3">
        <f t="shared" si="183"/>
        <v>5.9826377993933697</v>
      </c>
      <c r="AN178" s="3">
        <f t="shared" si="184"/>
        <v>0.85163204747774479</v>
      </c>
      <c r="AO178" s="3">
        <f t="shared" si="185"/>
        <v>1.0067616141664133</v>
      </c>
      <c r="AP178" s="3">
        <f t="shared" si="186"/>
        <v>1.3033526145961587</v>
      </c>
      <c r="AQ178" s="3">
        <f t="shared" si="187"/>
        <v>4.5445037130007329</v>
      </c>
      <c r="AR178" s="9"/>
      <c r="AS178" s="3">
        <v>18.263163549880606</v>
      </c>
      <c r="AT178" s="3">
        <v>12.851229795416312</v>
      </c>
      <c r="AU178" s="3">
        <v>68.885606654703096</v>
      </c>
      <c r="AV178" s="11"/>
      <c r="AW178" s="3">
        <v>10.317275007261451</v>
      </c>
      <c r="AX178" s="3">
        <v>50.767684564090722</v>
      </c>
      <c r="AY178" s="3">
        <v>38.915040428647842</v>
      </c>
    </row>
    <row r="179" spans="1:51" x14ac:dyDescent="0.25">
      <c r="A179" s="53" t="s">
        <v>184</v>
      </c>
      <c r="B179" s="41"/>
      <c r="C179" s="41"/>
      <c r="D179" s="82" t="s">
        <v>175</v>
      </c>
      <c r="E179" s="46">
        <v>75.465000000000003</v>
      </c>
      <c r="F179" s="46">
        <v>0.30000000000000004</v>
      </c>
      <c r="G179" s="46">
        <v>11.065</v>
      </c>
      <c r="H179" s="46">
        <v>1.5</v>
      </c>
      <c r="I179" s="46">
        <v>0.11</v>
      </c>
      <c r="J179" s="46">
        <v>0.23499999999999999</v>
      </c>
      <c r="K179" s="46">
        <v>1.34</v>
      </c>
      <c r="L179" s="46">
        <v>4.18</v>
      </c>
      <c r="M179" s="46">
        <v>1.6</v>
      </c>
      <c r="N179" s="46"/>
      <c r="O179" s="46"/>
      <c r="P179" s="46">
        <v>0.245</v>
      </c>
      <c r="Q179" s="86"/>
      <c r="R179" s="10"/>
      <c r="S179" s="46">
        <v>3.8457903017207915</v>
      </c>
      <c r="T179" s="10"/>
      <c r="U179" s="47">
        <f t="shared" si="188"/>
        <v>96.039999999999992</v>
      </c>
      <c r="V179" s="47">
        <f t="shared" si="149"/>
        <v>99.885790301720789</v>
      </c>
      <c r="W179" s="10"/>
      <c r="X179" s="10"/>
      <c r="Y179" s="57">
        <f t="shared" si="189"/>
        <v>78.777597995720029</v>
      </c>
      <c r="Z179" s="57">
        <f t="shared" si="190"/>
        <v>0.31316874575917325</v>
      </c>
      <c r="AA179" s="57">
        <f t="shared" si="191"/>
        <v>11.550707239417505</v>
      </c>
      <c r="AB179" s="57">
        <f t="shared" si="192"/>
        <v>1.5658437287958662</v>
      </c>
      <c r="AC179" s="57">
        <f t="shared" si="193"/>
        <v>0.11482854011169685</v>
      </c>
      <c r="AD179" s="57">
        <f t="shared" si="194"/>
        <v>0.24531551751135236</v>
      </c>
      <c r="AE179" s="57">
        <f t="shared" si="195"/>
        <v>1.398820397724307</v>
      </c>
      <c r="AF179" s="57">
        <f t="shared" si="196"/>
        <v>4.3634845242444804</v>
      </c>
      <c r="AG179" s="57">
        <f t="shared" si="197"/>
        <v>1.6702333107155904</v>
      </c>
      <c r="AH179" s="57">
        <f t="shared" si="198"/>
        <v>0</v>
      </c>
      <c r="AI179" s="57">
        <f t="shared" si="199"/>
        <v>100.00000000000001</v>
      </c>
      <c r="AJ179" s="9"/>
      <c r="AK179" s="3">
        <f t="shared" si="181"/>
        <v>78.777597995720029</v>
      </c>
      <c r="AL179" s="3">
        <f t="shared" si="182"/>
        <v>1.6702333107155904</v>
      </c>
      <c r="AM179" s="3">
        <f t="shared" si="183"/>
        <v>6.0337178349600711</v>
      </c>
      <c r="AN179" s="3">
        <f t="shared" si="184"/>
        <v>0.86455331412103742</v>
      </c>
      <c r="AO179" s="3">
        <f t="shared" si="185"/>
        <v>1.001967919435014</v>
      </c>
      <c r="AP179" s="3">
        <f t="shared" si="186"/>
        <v>1.285582849012044</v>
      </c>
      <c r="AQ179" s="3">
        <f t="shared" si="187"/>
        <v>4.6348974372357645</v>
      </c>
      <c r="AR179" s="9"/>
      <c r="AS179" s="3">
        <v>17.656025334769069</v>
      </c>
      <c r="AT179" s="3">
        <v>12.410451736425847</v>
      </c>
      <c r="AU179" s="3">
        <v>69.933522928805075</v>
      </c>
      <c r="AV179" s="11"/>
      <c r="AW179" s="3">
        <v>10.054905270164568</v>
      </c>
      <c r="AX179" s="3">
        <v>50.118750185953751</v>
      </c>
      <c r="AY179" s="3">
        <v>39.826344543881675</v>
      </c>
    </row>
    <row r="180" spans="1:51" x14ac:dyDescent="0.25">
      <c r="A180" s="53" t="s">
        <v>184</v>
      </c>
      <c r="B180" s="41"/>
      <c r="C180" s="41"/>
      <c r="D180" s="82" t="s">
        <v>175</v>
      </c>
      <c r="E180" s="46">
        <v>74.194999999999993</v>
      </c>
      <c r="F180" s="46">
        <v>0.26500000000000001</v>
      </c>
      <c r="G180" s="46">
        <v>10.815</v>
      </c>
      <c r="H180" s="46">
        <v>1.4049999999999998</v>
      </c>
      <c r="I180" s="46">
        <v>0</v>
      </c>
      <c r="J180" s="46">
        <v>0.23</v>
      </c>
      <c r="K180" s="46">
        <v>1.4249999999999998</v>
      </c>
      <c r="L180" s="46">
        <v>3.9649999999999999</v>
      </c>
      <c r="M180" s="46">
        <v>1.6</v>
      </c>
      <c r="N180" s="46"/>
      <c r="O180" s="46"/>
      <c r="P180" s="46">
        <v>0.26</v>
      </c>
      <c r="Q180" s="86"/>
      <c r="R180" s="10"/>
      <c r="S180" s="46">
        <v>6.0844516116730682</v>
      </c>
      <c r="T180" s="10"/>
      <c r="U180" s="47">
        <f t="shared" si="188"/>
        <v>94.16</v>
      </c>
      <c r="V180" s="47">
        <f t="shared" si="149"/>
        <v>100.24445161167307</v>
      </c>
      <c r="W180" s="10"/>
      <c r="X180" s="10"/>
      <c r="Y180" s="57">
        <f t="shared" si="189"/>
        <v>79.014909478168263</v>
      </c>
      <c r="Z180" s="57">
        <f t="shared" si="190"/>
        <v>0.28221512247071356</v>
      </c>
      <c r="AA180" s="57">
        <f t="shared" si="191"/>
        <v>11.517571884984026</v>
      </c>
      <c r="AB180" s="57">
        <f t="shared" si="192"/>
        <v>1.4962726304579339</v>
      </c>
      <c r="AC180" s="57">
        <f t="shared" si="193"/>
        <v>0</v>
      </c>
      <c r="AD180" s="57">
        <f t="shared" si="194"/>
        <v>0.24494142705005328</v>
      </c>
      <c r="AE180" s="57">
        <f t="shared" si="195"/>
        <v>1.5175718849840254</v>
      </c>
      <c r="AF180" s="57">
        <f t="shared" si="196"/>
        <v>4.2225772097976577</v>
      </c>
      <c r="AG180" s="57">
        <f t="shared" si="197"/>
        <v>1.703940362087327</v>
      </c>
      <c r="AH180" s="57">
        <f t="shared" si="198"/>
        <v>0</v>
      </c>
      <c r="AI180" s="57">
        <f t="shared" si="199"/>
        <v>100</v>
      </c>
      <c r="AJ180" s="9"/>
      <c r="AK180" s="3">
        <f t="shared" si="181"/>
        <v>79.014909478168263</v>
      </c>
      <c r="AL180" s="3">
        <f t="shared" si="182"/>
        <v>1.703940362087327</v>
      </c>
      <c r="AM180" s="3">
        <f t="shared" si="183"/>
        <v>5.9265175718849843</v>
      </c>
      <c r="AN180" s="3">
        <f t="shared" si="184"/>
        <v>0.85932721712538229</v>
      </c>
      <c r="AO180" s="3">
        <f t="shared" si="185"/>
        <v>0.99730918538044078</v>
      </c>
      <c r="AP180" s="3">
        <f t="shared" si="186"/>
        <v>1.3103749365362709</v>
      </c>
      <c r="AQ180" s="3">
        <f t="shared" si="187"/>
        <v>4.4089456869009584</v>
      </c>
      <c r="AR180" s="9"/>
      <c r="AS180" s="3">
        <v>18.166472145800061</v>
      </c>
      <c r="AT180" s="3">
        <v>13.579235178180346</v>
      </c>
      <c r="AU180" s="3">
        <v>68.254292676019588</v>
      </c>
      <c r="AV180" s="11"/>
      <c r="AW180" s="3">
        <v>10.271687957490105</v>
      </c>
      <c r="AX180" s="3">
        <v>51.135965080452053</v>
      </c>
      <c r="AY180" s="3">
        <v>38.592346962057853</v>
      </c>
    </row>
    <row r="181" spans="1:51" x14ac:dyDescent="0.25">
      <c r="A181" s="53" t="s">
        <v>121</v>
      </c>
      <c r="B181" s="41"/>
      <c r="C181" s="41"/>
      <c r="D181" s="82" t="s">
        <v>175</v>
      </c>
      <c r="E181" s="46">
        <v>76.084999999999994</v>
      </c>
      <c r="F181" s="46">
        <v>0.31</v>
      </c>
      <c r="G181" s="46">
        <v>11.379999999999999</v>
      </c>
      <c r="H181" s="46">
        <v>1.4449999999999998</v>
      </c>
      <c r="I181" s="46">
        <v>0.05</v>
      </c>
      <c r="J181" s="46">
        <v>0.26500000000000001</v>
      </c>
      <c r="K181" s="46">
        <v>1.4750000000000001</v>
      </c>
      <c r="L181" s="46">
        <v>3.9350000000000001</v>
      </c>
      <c r="M181" s="46">
        <v>1.62</v>
      </c>
      <c r="N181" s="46"/>
      <c r="O181" s="46"/>
      <c r="P181" s="46">
        <v>0.25</v>
      </c>
      <c r="Q181" s="86"/>
      <c r="R181" s="10"/>
      <c r="S181" s="46">
        <v>3.8939472959976578</v>
      </c>
      <c r="T181" s="10"/>
      <c r="U181" s="47">
        <f t="shared" si="188"/>
        <v>96.814999999999984</v>
      </c>
      <c r="V181" s="47">
        <f t="shared" si="149"/>
        <v>100.70894729599765</v>
      </c>
      <c r="W181" s="10"/>
      <c r="X181" s="10"/>
      <c r="Y181" s="57">
        <f t="shared" si="189"/>
        <v>78.791487599026567</v>
      </c>
      <c r="Z181" s="57">
        <f t="shared" si="190"/>
        <v>0.32102728731942221</v>
      </c>
      <c r="AA181" s="57">
        <f t="shared" si="191"/>
        <v>11.784808160306531</v>
      </c>
      <c r="AB181" s="57">
        <f t="shared" si="192"/>
        <v>1.4964013876663387</v>
      </c>
      <c r="AC181" s="57">
        <f t="shared" si="193"/>
        <v>5.1778594728939066E-2</v>
      </c>
      <c r="AD181" s="57">
        <f t="shared" si="194"/>
        <v>0.27442655206337707</v>
      </c>
      <c r="AE181" s="57">
        <f t="shared" si="195"/>
        <v>1.5274685445037024</v>
      </c>
      <c r="AF181" s="57">
        <f t="shared" si="196"/>
        <v>4.0749754051675042</v>
      </c>
      <c r="AG181" s="57">
        <f t="shared" si="197"/>
        <v>1.6776264692176257</v>
      </c>
      <c r="AH181" s="57">
        <f t="shared" si="198"/>
        <v>0</v>
      </c>
      <c r="AI181" s="57">
        <f t="shared" si="199"/>
        <v>100.00000000000001</v>
      </c>
      <c r="AJ181" s="9"/>
      <c r="AK181" s="3">
        <f t="shared" si="181"/>
        <v>78.791487599026567</v>
      </c>
      <c r="AL181" s="3">
        <f t="shared" si="182"/>
        <v>1.6776264692176257</v>
      </c>
      <c r="AM181" s="3">
        <f t="shared" si="183"/>
        <v>5.7526018743851299</v>
      </c>
      <c r="AN181" s="3">
        <f t="shared" si="184"/>
        <v>0.8450292397660818</v>
      </c>
      <c r="AO181" s="3">
        <f t="shared" si="185"/>
        <v>1.043329373353362</v>
      </c>
      <c r="AP181" s="3">
        <f t="shared" si="186"/>
        <v>1.3834744170854676</v>
      </c>
      <c r="AQ181" s="3">
        <f t="shared" si="187"/>
        <v>4.2251333298814275</v>
      </c>
      <c r="AR181" s="9"/>
      <c r="AS181" s="3">
        <v>18.359199428918913</v>
      </c>
      <c r="AT181" s="3">
        <v>14.029447755839987</v>
      </c>
      <c r="AU181" s="3">
        <v>67.611352815241105</v>
      </c>
      <c r="AV181" s="11"/>
      <c r="AW181" s="3">
        <v>10.187977769210489</v>
      </c>
      <c r="AX181" s="3">
        <v>52.292795856304565</v>
      </c>
      <c r="AY181" s="3">
        <v>37.519226374484944</v>
      </c>
    </row>
    <row r="182" spans="1:51" x14ac:dyDescent="0.25">
      <c r="A182" s="53" t="s">
        <v>186</v>
      </c>
      <c r="B182" s="41"/>
      <c r="C182" s="41"/>
      <c r="D182" s="82" t="s">
        <v>175</v>
      </c>
      <c r="E182" s="46">
        <v>76.655000000000001</v>
      </c>
      <c r="F182" s="46">
        <v>0.26</v>
      </c>
      <c r="G182" s="46">
        <v>11.149999999999999</v>
      </c>
      <c r="H182" s="46">
        <v>1.5249999999999999</v>
      </c>
      <c r="I182" s="46">
        <v>0</v>
      </c>
      <c r="J182" s="46">
        <v>0.25</v>
      </c>
      <c r="K182" s="46">
        <v>1.4</v>
      </c>
      <c r="L182" s="46">
        <v>4.0549999999999997</v>
      </c>
      <c r="M182" s="46">
        <v>1.63</v>
      </c>
      <c r="N182" s="46"/>
      <c r="O182" s="46"/>
      <c r="P182" s="46">
        <v>0.245</v>
      </c>
      <c r="Q182" s="86"/>
      <c r="R182" s="10"/>
      <c r="S182" s="46">
        <v>3.0619835182738862</v>
      </c>
      <c r="T182" s="10"/>
      <c r="U182" s="47">
        <f t="shared" si="188"/>
        <v>97.170000000000016</v>
      </c>
      <c r="V182" s="47">
        <f t="shared" si="149"/>
        <v>100.23198351827391</v>
      </c>
      <c r="W182" s="10"/>
      <c r="X182" s="10"/>
      <c r="Y182" s="57">
        <f t="shared" si="189"/>
        <v>79.086922878514315</v>
      </c>
      <c r="Z182" s="57">
        <f t="shared" si="190"/>
        <v>0.2682486458602012</v>
      </c>
      <c r="AA182" s="57">
        <f t="shared" si="191"/>
        <v>11.503740005158626</v>
      </c>
      <c r="AB182" s="57">
        <f t="shared" si="192"/>
        <v>1.5733814805261801</v>
      </c>
      <c r="AC182" s="57">
        <f t="shared" si="193"/>
        <v>0</v>
      </c>
      <c r="AD182" s="57">
        <f t="shared" si="194"/>
        <v>0.25793139025019346</v>
      </c>
      <c r="AE182" s="57">
        <f t="shared" si="195"/>
        <v>1.4444157854010833</v>
      </c>
      <c r="AF182" s="57">
        <f t="shared" si="196"/>
        <v>4.183647149858138</v>
      </c>
      <c r="AG182" s="57">
        <f t="shared" si="197"/>
        <v>1.6817126644312614</v>
      </c>
      <c r="AH182" s="57">
        <f t="shared" si="198"/>
        <v>0</v>
      </c>
      <c r="AI182" s="57">
        <f t="shared" si="199"/>
        <v>99.999999999999986</v>
      </c>
      <c r="AJ182" s="9"/>
      <c r="AK182" s="3">
        <f t="shared" si="181"/>
        <v>79.086922878514315</v>
      </c>
      <c r="AL182" s="3">
        <f t="shared" si="182"/>
        <v>1.6817126644312614</v>
      </c>
      <c r="AM182" s="3">
        <f t="shared" si="183"/>
        <v>5.8653598142893992</v>
      </c>
      <c r="AN182" s="3">
        <f t="shared" si="184"/>
        <v>0.85915492957746487</v>
      </c>
      <c r="AO182" s="3">
        <f t="shared" si="185"/>
        <v>1.0155540604157027</v>
      </c>
      <c r="AP182" s="3">
        <f t="shared" si="186"/>
        <v>1.3220510952343822</v>
      </c>
      <c r="AQ182" s="3">
        <f t="shared" si="187"/>
        <v>4.4209440288883162</v>
      </c>
      <c r="AR182" s="9"/>
      <c r="AS182" s="3">
        <v>18.206384665273479</v>
      </c>
      <c r="AT182" s="3">
        <v>13.124234344598976</v>
      </c>
      <c r="AU182" s="3">
        <v>68.66938099012755</v>
      </c>
      <c r="AV182" s="11"/>
      <c r="AW182" s="3">
        <v>10.134006099982768</v>
      </c>
      <c r="AX182" s="3">
        <v>51.643362739019494</v>
      </c>
      <c r="AY182" s="3">
        <v>38.222631160997736</v>
      </c>
    </row>
    <row r="183" spans="1:51" x14ac:dyDescent="0.25">
      <c r="A183" s="53" t="s">
        <v>186</v>
      </c>
      <c r="B183" s="41"/>
      <c r="C183" s="41"/>
      <c r="D183" s="82" t="s">
        <v>175</v>
      </c>
      <c r="E183" s="46">
        <v>75.260000000000005</v>
      </c>
      <c r="F183" s="46">
        <v>0.33999999999999997</v>
      </c>
      <c r="G183" s="46">
        <v>11.27</v>
      </c>
      <c r="H183" s="46">
        <v>1.595</v>
      </c>
      <c r="I183" s="46">
        <v>0</v>
      </c>
      <c r="J183" s="46">
        <v>0.28000000000000003</v>
      </c>
      <c r="K183" s="46">
        <v>1.58</v>
      </c>
      <c r="L183" s="46">
        <v>4.3149999999999995</v>
      </c>
      <c r="M183" s="46">
        <v>1.55</v>
      </c>
      <c r="N183" s="46"/>
      <c r="O183" s="46"/>
      <c r="P183" s="46">
        <v>0.27500000000000002</v>
      </c>
      <c r="Q183" s="86"/>
      <c r="R183" s="10"/>
      <c r="S183" s="46">
        <v>4.1465490581391657</v>
      </c>
      <c r="T183" s="10"/>
      <c r="U183" s="47">
        <f t="shared" si="188"/>
        <v>96.465000000000003</v>
      </c>
      <c r="V183" s="47">
        <f t="shared" si="149"/>
        <v>100.61154905813918</v>
      </c>
      <c r="W183" s="10"/>
      <c r="X183" s="10"/>
      <c r="Y183" s="57">
        <f t="shared" si="189"/>
        <v>78.240981390996993</v>
      </c>
      <c r="Z183" s="57">
        <f t="shared" si="190"/>
        <v>0.35346709637176421</v>
      </c>
      <c r="AA183" s="57">
        <f t="shared" si="191"/>
        <v>11.716394635617009</v>
      </c>
      <c r="AB183" s="57">
        <f t="shared" si="192"/>
        <v>1.6581765256263645</v>
      </c>
      <c r="AC183" s="57">
        <f t="shared" si="193"/>
        <v>0</v>
      </c>
      <c r="AD183" s="57">
        <f t="shared" si="194"/>
        <v>0.29109054995321765</v>
      </c>
      <c r="AE183" s="57">
        <f t="shared" si="195"/>
        <v>1.6425823890217279</v>
      </c>
      <c r="AF183" s="57">
        <f t="shared" si="196"/>
        <v>4.4859132966004776</v>
      </c>
      <c r="AG183" s="57">
        <f t="shared" si="197"/>
        <v>1.6113941158124545</v>
      </c>
      <c r="AH183" s="57">
        <f t="shared" si="198"/>
        <v>0</v>
      </c>
      <c r="AI183" s="57">
        <f t="shared" si="199"/>
        <v>99.999999999999986</v>
      </c>
      <c r="AJ183" s="9"/>
      <c r="AK183" s="3">
        <f t="shared" si="181"/>
        <v>78.240981390996993</v>
      </c>
      <c r="AL183" s="3">
        <f t="shared" si="182"/>
        <v>1.6113941158124545</v>
      </c>
      <c r="AM183" s="3">
        <f t="shared" si="183"/>
        <v>6.0973074124129321</v>
      </c>
      <c r="AN183" s="3">
        <f t="shared" si="184"/>
        <v>0.85066666666666657</v>
      </c>
      <c r="AO183" s="3">
        <f t="shared" si="185"/>
        <v>0.96758608855147532</v>
      </c>
      <c r="AP183" s="3">
        <f t="shared" si="186"/>
        <v>1.2843425466811018</v>
      </c>
      <c r="AQ183" s="3">
        <f t="shared" si="187"/>
        <v>4.4547250233912044</v>
      </c>
      <c r="AR183" s="9"/>
      <c r="AS183" s="3">
        <v>16.457552749429052</v>
      </c>
      <c r="AT183" s="3">
        <v>14.079929345306468</v>
      </c>
      <c r="AU183" s="3">
        <v>69.462517905264477</v>
      </c>
      <c r="AV183" s="11"/>
      <c r="AW183" s="3">
        <v>9.8065282647685201</v>
      </c>
      <c r="AX183" s="3">
        <v>48.802983395244411</v>
      </c>
      <c r="AY183" s="3">
        <v>41.390488339987087</v>
      </c>
    </row>
    <row r="184" spans="1:51" x14ac:dyDescent="0.25">
      <c r="A184" s="54" t="s">
        <v>543</v>
      </c>
      <c r="B184" s="9"/>
      <c r="C184" s="9"/>
      <c r="D184" s="17"/>
      <c r="E184" s="10"/>
      <c r="F184" s="10"/>
      <c r="G184" s="10"/>
      <c r="H184" s="10"/>
      <c r="I184" s="10"/>
      <c r="J184" s="10"/>
      <c r="K184" s="10"/>
      <c r="L184" s="87"/>
      <c r="M184" s="10"/>
      <c r="N184" s="10"/>
      <c r="O184" s="10"/>
      <c r="P184" s="87"/>
      <c r="Q184" s="10"/>
      <c r="R184" s="10"/>
      <c r="S184" s="10" t="s">
        <v>255</v>
      </c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9"/>
      <c r="AK184" s="3"/>
      <c r="AL184" s="3"/>
      <c r="AM184" s="3"/>
      <c r="AN184" s="3"/>
      <c r="AO184" s="3"/>
      <c r="AP184" s="3"/>
      <c r="AQ184" s="3"/>
      <c r="AR184" s="9"/>
      <c r="AS184" s="11"/>
      <c r="AT184" s="11"/>
      <c r="AU184" s="11"/>
      <c r="AV184" s="11"/>
      <c r="AW184" s="11"/>
      <c r="AX184" s="11"/>
      <c r="AY184" s="11"/>
    </row>
    <row r="185" spans="1:51" x14ac:dyDescent="0.25">
      <c r="A185" s="68" t="s">
        <v>544</v>
      </c>
      <c r="B185" s="60" t="s">
        <v>432</v>
      </c>
      <c r="C185" s="9"/>
      <c r="D185" s="11" t="s">
        <v>140</v>
      </c>
      <c r="E185" s="3">
        <v>73.052790644196975</v>
      </c>
      <c r="F185" s="3">
        <v>0.27265858546039884</v>
      </c>
      <c r="G185" s="84">
        <v>11.701323872408922</v>
      </c>
      <c r="H185" s="3">
        <v>1.5866758647876218</v>
      </c>
      <c r="I185" s="3">
        <v>3.9420518379816694E-2</v>
      </c>
      <c r="J185" s="3">
        <v>0.26937354226208071</v>
      </c>
      <c r="K185" s="3">
        <v>1.8823297526362472</v>
      </c>
      <c r="L185" s="3">
        <v>3.7449492460825859</v>
      </c>
      <c r="M185" s="3">
        <v>1.6819421175388456</v>
      </c>
      <c r="N185" s="10"/>
      <c r="O185" s="10"/>
      <c r="P185" s="3">
        <v>0.2989389310469433</v>
      </c>
      <c r="Q185" s="10"/>
      <c r="R185" s="10"/>
      <c r="S185" s="88">
        <v>5.2817913223140494</v>
      </c>
      <c r="T185" s="10"/>
      <c r="U185" s="47">
        <f t="shared" ref="U185:U197" si="200">SUM(E185:Q185)</f>
        <v>94.530403074800446</v>
      </c>
      <c r="V185" s="47">
        <f t="shared" ref="V185:V198" si="201">U185+S185</f>
        <v>99.812194397114496</v>
      </c>
      <c r="W185" s="10"/>
      <c r="X185" s="10"/>
      <c r="Y185" s="57">
        <f t="shared" ref="Y185:Y197" si="202">100*E185/(SUM($E185:$G185)+$H185+SUM($I185:$N185))</f>
        <v>77.524838765905528</v>
      </c>
      <c r="Z185" s="57">
        <f t="shared" ref="Z185:Z197" si="203">100*F185/(SUM($E185:$G185)+$H185+SUM($I185:$N185))</f>
        <v>0.28934983440822731</v>
      </c>
      <c r="AA185" s="57">
        <f t="shared" ref="AA185:AA197" si="204">100*G185/(SUM($E185:$G185)+$H185+SUM($I185:$N185))</f>
        <v>12.417639881471151</v>
      </c>
      <c r="AB185" s="57">
        <f t="shared" ref="AB185:AB197" si="205">100*H185/(SUM($E185:$G185)+$H185+SUM($I185:$N185))</f>
        <v>1.6838068677008888</v>
      </c>
      <c r="AC185" s="57">
        <f t="shared" ref="AC185:AC197" si="206">100*I185/(SUM($E185:$G185)+$H185+SUM($I185:$N185))</f>
        <v>4.183371099877984E-2</v>
      </c>
      <c r="AD185" s="57">
        <f t="shared" ref="AD185:AD197" si="207">100*J185/(SUM($E185:$G185)+$H185+SUM($I185:$N185))</f>
        <v>0.2858636918249956</v>
      </c>
      <c r="AE185" s="57">
        <f t="shared" ref="AE185:AE197" si="208">100*K185/(SUM($E185:$G185)+$H185+SUM($I185:$N185))</f>
        <v>1.9975597001917378</v>
      </c>
      <c r="AF185" s="57">
        <f t="shared" ref="AF185:AF197" si="209">100*L185/(SUM($E185:$G185)+$H185+SUM($I185:$N185))</f>
        <v>3.9742025448840854</v>
      </c>
      <c r="AG185" s="57">
        <f t="shared" ref="AG185:AG197" si="210">100*M185/(SUM($E185:$G185)+$H185+SUM($I185:$N185))</f>
        <v>1.7849050026146067</v>
      </c>
      <c r="AH185" s="57">
        <f t="shared" ref="AH185:AH197" si="211">100*N185/(SUM($E185:$G185)+$H185+SUM($I185:$N185))</f>
        <v>0</v>
      </c>
      <c r="AI185" s="57">
        <f t="shared" ref="AI185:AI197" si="212">SUM(Y185:AH185)</f>
        <v>100</v>
      </c>
      <c r="AJ185" s="9"/>
      <c r="AK185" s="3">
        <f t="shared" ref="AK185:AK198" si="213">Y185</f>
        <v>77.524838765905528</v>
      </c>
      <c r="AL185" s="3">
        <f t="shared" ref="AL185:AL198" si="214">AG185</f>
        <v>1.7849050026146067</v>
      </c>
      <c r="AM185" s="3">
        <f t="shared" ref="AM185:AM198" si="215">AG185+AF185</f>
        <v>5.7591075474986919</v>
      </c>
      <c r="AN185" s="3">
        <f t="shared" ref="AN185:AN198" si="216">AB185/(AD185+AB185)</f>
        <v>0.85486725663716812</v>
      </c>
      <c r="AO185" s="3">
        <f t="shared" ref="AO185:AO198" si="217">(G185/G$4)/(K185/K$4+L185/L$4+M185/M$4)</f>
        <v>1.0262144681089851</v>
      </c>
      <c r="AP185" s="3">
        <f t="shared" ref="AP185:AP198" si="218">(G185/G$4)/(L185/L$4+M185/M$4)</f>
        <v>1.4663092745565161</v>
      </c>
      <c r="AQ185" s="3">
        <f t="shared" ref="AQ185:AQ198" si="219">AF185+AG185-AE185</f>
        <v>3.7615478473069541</v>
      </c>
      <c r="AR185" s="9"/>
      <c r="AS185" s="3">
        <v>18.814552303651876</v>
      </c>
      <c r="AT185" s="3">
        <v>17.672108959599917</v>
      </c>
      <c r="AU185" s="3">
        <v>63.51333873674821</v>
      </c>
      <c r="AV185" s="11"/>
      <c r="AW185" s="3">
        <v>11.174458806330049</v>
      </c>
      <c r="AX185" s="3">
        <v>51.103294290748835</v>
      </c>
      <c r="AY185" s="3">
        <v>37.722246902921128</v>
      </c>
    </row>
    <row r="186" spans="1:51" x14ac:dyDescent="0.25">
      <c r="A186" s="68" t="s">
        <v>545</v>
      </c>
      <c r="B186" s="60" t="s">
        <v>432</v>
      </c>
      <c r="C186" s="9"/>
      <c r="D186" s="11" t="s">
        <v>140</v>
      </c>
      <c r="E186" s="3">
        <v>73.611790407251618</v>
      </c>
      <c r="F186" s="3">
        <v>0.29671655417522574</v>
      </c>
      <c r="G186" s="84">
        <v>11.346962731096546</v>
      </c>
      <c r="H186" s="3">
        <v>1.4314128272848805</v>
      </c>
      <c r="I186" s="3">
        <v>0</v>
      </c>
      <c r="J186" s="3">
        <v>0.25432847500733641</v>
      </c>
      <c r="K186" s="3">
        <v>1.7574749747301837</v>
      </c>
      <c r="L186" s="3">
        <v>3.8573152042779353</v>
      </c>
      <c r="M186" s="3">
        <v>1.6922625452411229</v>
      </c>
      <c r="N186" s="10"/>
      <c r="O186" s="10"/>
      <c r="P186" s="3">
        <v>0.25432847500733641</v>
      </c>
      <c r="Q186" s="10"/>
      <c r="R186" s="10"/>
      <c r="S186" s="88">
        <v>5.3059090909090907</v>
      </c>
      <c r="T186" s="10"/>
      <c r="U186" s="47">
        <f t="shared" si="200"/>
        <v>94.502592194072179</v>
      </c>
      <c r="V186" s="47">
        <f t="shared" si="201"/>
        <v>99.808501284981276</v>
      </c>
      <c r="W186" s="10"/>
      <c r="X186" s="10"/>
      <c r="Y186" s="57">
        <f t="shared" si="202"/>
        <v>78.104134232831711</v>
      </c>
      <c r="Z186" s="57">
        <f t="shared" si="203"/>
        <v>0.31482442483999312</v>
      </c>
      <c r="AA186" s="57">
        <f t="shared" si="204"/>
        <v>12.039439543331607</v>
      </c>
      <c r="AB186" s="57">
        <f t="shared" si="205"/>
        <v>1.5187683791731539</v>
      </c>
      <c r="AC186" s="57">
        <f t="shared" si="206"/>
        <v>0</v>
      </c>
      <c r="AD186" s="57">
        <f t="shared" si="207"/>
        <v>0.26984950700570842</v>
      </c>
      <c r="AE186" s="57">
        <f t="shared" si="208"/>
        <v>1.8647292855907289</v>
      </c>
      <c r="AF186" s="57">
        <f t="shared" si="209"/>
        <v>4.0927175229199113</v>
      </c>
      <c r="AG186" s="57">
        <f t="shared" si="210"/>
        <v>1.7955371043072137</v>
      </c>
      <c r="AH186" s="57">
        <f t="shared" si="211"/>
        <v>0</v>
      </c>
      <c r="AI186" s="57">
        <f t="shared" si="212"/>
        <v>100.00000000000003</v>
      </c>
      <c r="AJ186" s="9"/>
      <c r="AK186" s="3">
        <f t="shared" si="213"/>
        <v>78.104134232831711</v>
      </c>
      <c r="AL186" s="3">
        <f t="shared" si="214"/>
        <v>1.7955371043072137</v>
      </c>
      <c r="AM186" s="3">
        <f t="shared" si="215"/>
        <v>5.8882546272271252</v>
      </c>
      <c r="AN186" s="3">
        <f t="shared" si="216"/>
        <v>0.84912959381044495</v>
      </c>
      <c r="AO186" s="3">
        <f t="shared" si="217"/>
        <v>0.99785071969842598</v>
      </c>
      <c r="AP186" s="3">
        <f t="shared" si="218"/>
        <v>1.3878195789557048</v>
      </c>
      <c r="AQ186" s="3">
        <f t="shared" si="219"/>
        <v>4.0235253416363967</v>
      </c>
      <c r="AR186" s="9"/>
      <c r="AS186" s="3">
        <v>18.770644690386149</v>
      </c>
      <c r="AT186" s="3">
        <v>16.361021949544192</v>
      </c>
      <c r="AU186" s="3">
        <v>64.868333360069656</v>
      </c>
      <c r="AV186" s="11"/>
      <c r="AW186" s="3">
        <v>11.061612683138028</v>
      </c>
      <c r="AX186" s="3">
        <v>50.711230452224164</v>
      </c>
      <c r="AY186" s="3">
        <v>38.227156864637813</v>
      </c>
    </row>
    <row r="187" spans="1:51" x14ac:dyDescent="0.25">
      <c r="A187" s="68" t="s">
        <v>546</v>
      </c>
      <c r="B187" s="60" t="s">
        <v>432</v>
      </c>
      <c r="C187" s="9"/>
      <c r="D187" s="11" t="s">
        <v>140</v>
      </c>
      <c r="E187" s="3">
        <v>73.799276142032681</v>
      </c>
      <c r="F187" s="3">
        <v>0.30323779712413185</v>
      </c>
      <c r="G187" s="84">
        <v>11.317617137826469</v>
      </c>
      <c r="H187" s="3">
        <v>1.3890247481169911</v>
      </c>
      <c r="I187" s="3">
        <v>4.4018389905115911E-2</v>
      </c>
      <c r="J187" s="3">
        <v>0.26900127164237503</v>
      </c>
      <c r="K187" s="3">
        <v>1.7216081385112003</v>
      </c>
      <c r="L187" s="3">
        <v>3.8247089895334052</v>
      </c>
      <c r="M187" s="3">
        <v>1.7607355962046367</v>
      </c>
      <c r="N187" s="10"/>
      <c r="O187" s="10"/>
      <c r="P187" s="3">
        <v>0.22987381394893869</v>
      </c>
      <c r="Q187" s="10"/>
      <c r="R187" s="10"/>
      <c r="S187" s="88">
        <v>5.3193417721518985</v>
      </c>
      <c r="T187" s="10"/>
      <c r="U187" s="47">
        <f t="shared" si="200"/>
        <v>94.659102024845964</v>
      </c>
      <c r="V187" s="47">
        <f t="shared" si="201"/>
        <v>99.978443796997865</v>
      </c>
      <c r="W187" s="10"/>
      <c r="X187" s="10"/>
      <c r="Y187" s="57">
        <f t="shared" si="202"/>
        <v>78.153001502045896</v>
      </c>
      <c r="Z187" s="57">
        <f t="shared" si="203"/>
        <v>0.32112705236442735</v>
      </c>
      <c r="AA187" s="57">
        <f t="shared" si="204"/>
        <v>11.985290309214273</v>
      </c>
      <c r="AB187" s="57">
        <f t="shared" si="205"/>
        <v>1.4709690785725382</v>
      </c>
      <c r="AC187" s="57">
        <f t="shared" si="206"/>
        <v>4.661521727870719E-2</v>
      </c>
      <c r="AD187" s="57">
        <f t="shared" si="207"/>
        <v>0.28487077225876622</v>
      </c>
      <c r="AE187" s="57">
        <f t="shared" si="208"/>
        <v>1.8231729424561038</v>
      </c>
      <c r="AF187" s="57">
        <f t="shared" si="209"/>
        <v>4.0503444346610031</v>
      </c>
      <c r="AG187" s="57">
        <f t="shared" si="210"/>
        <v>1.864608691148288</v>
      </c>
      <c r="AH187" s="57">
        <f t="shared" si="211"/>
        <v>0</v>
      </c>
      <c r="AI187" s="57">
        <f t="shared" si="212"/>
        <v>100.00000000000003</v>
      </c>
      <c r="AJ187" s="9"/>
      <c r="AK187" s="3">
        <f t="shared" si="213"/>
        <v>78.153001502045896</v>
      </c>
      <c r="AL187" s="3">
        <f t="shared" si="214"/>
        <v>1.864608691148288</v>
      </c>
      <c r="AM187" s="3">
        <f t="shared" si="215"/>
        <v>5.9149531258092907</v>
      </c>
      <c r="AN187" s="3">
        <f t="shared" si="216"/>
        <v>0.83775811209439532</v>
      </c>
      <c r="AO187" s="3">
        <f t="shared" si="217"/>
        <v>0.99920016746518103</v>
      </c>
      <c r="AP187" s="3">
        <f t="shared" si="218"/>
        <v>1.3807711412329542</v>
      </c>
      <c r="AQ187" s="3">
        <f t="shared" si="219"/>
        <v>4.0917801833531868</v>
      </c>
      <c r="AR187" s="9"/>
      <c r="AS187" s="3">
        <v>19.554149374477483</v>
      </c>
      <c r="AT187" s="3">
        <v>16.046817820007711</v>
      </c>
      <c r="AU187" s="3">
        <v>64.399032805514821</v>
      </c>
      <c r="AV187" s="11"/>
      <c r="AW187" s="3">
        <v>11.469601843092507</v>
      </c>
      <c r="AX187" s="3">
        <v>50.756764990149264</v>
      </c>
      <c r="AY187" s="3">
        <v>37.773633166758245</v>
      </c>
    </row>
    <row r="188" spans="1:51" x14ac:dyDescent="0.25">
      <c r="A188" s="68" t="s">
        <v>547</v>
      </c>
      <c r="B188" s="60" t="s">
        <v>432</v>
      </c>
      <c r="C188" s="9"/>
      <c r="D188" s="11" t="s">
        <v>140</v>
      </c>
      <c r="E188" s="3">
        <v>74.083717204085715</v>
      </c>
      <c r="F188" s="3">
        <v>0.25035049068696175</v>
      </c>
      <c r="G188" s="84">
        <v>11.49275652580279</v>
      </c>
      <c r="H188" s="3">
        <v>1.3285266039121437</v>
      </c>
      <c r="I188" s="3">
        <v>7.6774150477334935E-2</v>
      </c>
      <c r="J188" s="3">
        <v>0.18359035983710528</v>
      </c>
      <c r="K188" s="3">
        <v>1.7658054609787035</v>
      </c>
      <c r="L188" s="3">
        <v>3.8587355631217037</v>
      </c>
      <c r="M188" s="3">
        <v>1.6856933039588757</v>
      </c>
      <c r="N188" s="10"/>
      <c r="O188" s="10"/>
      <c r="P188" s="3">
        <v>0.21363241871954067</v>
      </c>
      <c r="Q188" s="10"/>
      <c r="R188" s="10"/>
      <c r="S188" s="88">
        <v>1.1455736040609137</v>
      </c>
      <c r="T188" s="10"/>
      <c r="U188" s="47">
        <f t="shared" si="200"/>
        <v>94.939582081580852</v>
      </c>
      <c r="V188" s="47">
        <f t="shared" si="201"/>
        <v>96.085155685641766</v>
      </c>
      <c r="W188" s="10"/>
      <c r="X188" s="10"/>
      <c r="Y188" s="57">
        <f t="shared" si="202"/>
        <v>78.208471351046597</v>
      </c>
      <c r="Z188" s="57">
        <f t="shared" si="203"/>
        <v>0.26428923814222288</v>
      </c>
      <c r="AA188" s="57">
        <f t="shared" si="204"/>
        <v>12.132637958982311</v>
      </c>
      <c r="AB188" s="57">
        <f t="shared" si="205"/>
        <v>1.402494890408063</v>
      </c>
      <c r="AC188" s="57">
        <f t="shared" si="206"/>
        <v>8.1048699696948348E-2</v>
      </c>
      <c r="AD188" s="57">
        <f t="shared" si="207"/>
        <v>0.19381210797096343</v>
      </c>
      <c r="AE188" s="57">
        <f t="shared" si="208"/>
        <v>1.8641200930298121</v>
      </c>
      <c r="AF188" s="57">
        <f t="shared" si="209"/>
        <v>4.0735781238987956</v>
      </c>
      <c r="AG188" s="57">
        <f t="shared" si="210"/>
        <v>1.7795475368243006</v>
      </c>
      <c r="AH188" s="57">
        <f t="shared" si="211"/>
        <v>0</v>
      </c>
      <c r="AI188" s="57">
        <f t="shared" si="212"/>
        <v>100.00000000000003</v>
      </c>
      <c r="AJ188" s="9"/>
      <c r="AK188" s="3">
        <f t="shared" si="213"/>
        <v>78.208471351046597</v>
      </c>
      <c r="AL188" s="3">
        <f t="shared" si="214"/>
        <v>1.7795475368243006</v>
      </c>
      <c r="AM188" s="3">
        <f t="shared" si="215"/>
        <v>5.8531256607230961</v>
      </c>
      <c r="AN188" s="3">
        <f t="shared" si="216"/>
        <v>0.87858719646799122</v>
      </c>
      <c r="AO188" s="3">
        <f t="shared" si="217"/>
        <v>1.0097508419401013</v>
      </c>
      <c r="AP188" s="3">
        <f t="shared" si="218"/>
        <v>1.4064725379291285</v>
      </c>
      <c r="AQ188" s="3">
        <f t="shared" si="219"/>
        <v>3.9890055676932841</v>
      </c>
      <c r="AR188" s="9"/>
      <c r="AS188" s="3">
        <v>18.692437673573171</v>
      </c>
      <c r="AT188" s="3">
        <v>16.433878284230893</v>
      </c>
      <c r="AU188" s="3">
        <v>64.873684042195947</v>
      </c>
      <c r="AV188" s="11"/>
      <c r="AW188" s="3">
        <v>10.942941652380558</v>
      </c>
      <c r="AX188" s="3">
        <v>51.078654907367742</v>
      </c>
      <c r="AY188" s="3">
        <v>37.978403440251704</v>
      </c>
    </row>
    <row r="189" spans="1:51" x14ac:dyDescent="0.25">
      <c r="A189" s="68" t="s">
        <v>548</v>
      </c>
      <c r="B189" s="60" t="s">
        <v>432</v>
      </c>
      <c r="C189" s="9"/>
      <c r="D189" s="11" t="s">
        <v>140</v>
      </c>
      <c r="E189" s="3">
        <v>73.729578029467774</v>
      </c>
      <c r="F189" s="3">
        <v>0.29066853763656408</v>
      </c>
      <c r="G189" s="84">
        <v>11.523169957569074</v>
      </c>
      <c r="H189" s="3">
        <v>1.490093882596639</v>
      </c>
      <c r="I189" s="3">
        <v>7.0161371153653396E-2</v>
      </c>
      <c r="J189" s="3">
        <v>0.32407871437639901</v>
      </c>
      <c r="K189" s="3">
        <v>1.7440112258193843</v>
      </c>
      <c r="L189" s="3">
        <v>4.179613110153352</v>
      </c>
      <c r="M189" s="3">
        <v>1.6972369783836154</v>
      </c>
      <c r="N189" s="10"/>
      <c r="O189" s="10"/>
      <c r="P189" s="3">
        <v>0.24723530787477865</v>
      </c>
      <c r="Q189" s="10"/>
      <c r="R189" s="10"/>
      <c r="S189" s="88">
        <v>5.1002030769230764</v>
      </c>
      <c r="T189" s="10"/>
      <c r="U189" s="47">
        <f t="shared" si="200"/>
        <v>95.295847115031222</v>
      </c>
      <c r="V189" s="47">
        <f t="shared" si="201"/>
        <v>100.3960501919543</v>
      </c>
      <c r="W189" s="10"/>
      <c r="X189" s="10"/>
      <c r="Y189" s="57">
        <f t="shared" si="202"/>
        <v>77.570389117367924</v>
      </c>
      <c r="Z189" s="57">
        <f t="shared" si="203"/>
        <v>0.30581039755351686</v>
      </c>
      <c r="AA189" s="57">
        <f t="shared" si="204"/>
        <v>12.123448978874476</v>
      </c>
      <c r="AB189" s="57">
        <f t="shared" si="205"/>
        <v>1.5677176702168796</v>
      </c>
      <c r="AC189" s="57">
        <f t="shared" si="206"/>
        <v>7.3816302857745431E-2</v>
      </c>
      <c r="AD189" s="57">
        <f t="shared" si="207"/>
        <v>0.34096101796196698</v>
      </c>
      <c r="AE189" s="57">
        <f t="shared" si="208"/>
        <v>1.834862385321101</v>
      </c>
      <c r="AF189" s="57">
        <f t="shared" si="209"/>
        <v>4.3973426130971207</v>
      </c>
      <c r="AG189" s="57">
        <f t="shared" si="210"/>
        <v>1.7856515167492706</v>
      </c>
      <c r="AH189" s="57">
        <f t="shared" si="211"/>
        <v>0</v>
      </c>
      <c r="AI189" s="57">
        <f t="shared" si="212"/>
        <v>100.00000000000001</v>
      </c>
      <c r="AJ189" s="9"/>
      <c r="AK189" s="3">
        <f t="shared" si="213"/>
        <v>77.570389117367924</v>
      </c>
      <c r="AL189" s="3">
        <f t="shared" si="214"/>
        <v>1.7856515167492706</v>
      </c>
      <c r="AM189" s="3">
        <f t="shared" si="215"/>
        <v>6.1829941298463913</v>
      </c>
      <c r="AN189" s="3">
        <f t="shared" si="216"/>
        <v>0.82136279926335187</v>
      </c>
      <c r="AO189" s="3">
        <f t="shared" si="217"/>
        <v>0.96976640176589157</v>
      </c>
      <c r="AP189" s="3">
        <f t="shared" si="218"/>
        <v>1.3227383690836823</v>
      </c>
      <c r="AQ189" s="3">
        <f t="shared" si="219"/>
        <v>4.3481317445252898</v>
      </c>
      <c r="AR189" s="9"/>
      <c r="AS189" s="3">
        <v>17.869802965467183</v>
      </c>
      <c r="AT189" s="3">
        <v>15.411197481537256</v>
      </c>
      <c r="AU189" s="3">
        <v>66.718999552995555</v>
      </c>
      <c r="AV189" s="11"/>
      <c r="AW189" s="3">
        <v>11.015245506384847</v>
      </c>
      <c r="AX189" s="3">
        <v>47.85804697272934</v>
      </c>
      <c r="AY189" s="3">
        <v>41.126707520885823</v>
      </c>
    </row>
    <row r="190" spans="1:51" x14ac:dyDescent="0.25">
      <c r="A190" s="68" t="s">
        <v>549</v>
      </c>
      <c r="B190" s="60" t="s">
        <v>432</v>
      </c>
      <c r="C190" s="9"/>
      <c r="D190" s="11" t="s">
        <v>140</v>
      </c>
      <c r="E190" s="3">
        <v>73.65273462296615</v>
      </c>
      <c r="F190" s="3">
        <v>0.27396344926664656</v>
      </c>
      <c r="G190" s="84">
        <v>11.453008586415422</v>
      </c>
      <c r="H190" s="3">
        <v>1.5335271123584242</v>
      </c>
      <c r="I190" s="3">
        <v>0</v>
      </c>
      <c r="J190" s="3">
        <v>0.29066853763656408</v>
      </c>
      <c r="K190" s="3">
        <v>1.7473522434933682</v>
      </c>
      <c r="L190" s="3">
        <v>4.099428685977748</v>
      </c>
      <c r="M190" s="3">
        <v>1.733988172797434</v>
      </c>
      <c r="N190" s="10"/>
      <c r="O190" s="10"/>
      <c r="P190" s="3">
        <v>0.24723530787477865</v>
      </c>
      <c r="Q190" s="10"/>
      <c r="R190" s="10"/>
      <c r="S190" s="88">
        <v>4.5662029411764706</v>
      </c>
      <c r="T190" s="10"/>
      <c r="U190" s="47">
        <f t="shared" si="200"/>
        <v>95.03190671878653</v>
      </c>
      <c r="V190" s="47">
        <f t="shared" si="201"/>
        <v>99.598109659963001</v>
      </c>
      <c r="W190" s="10"/>
      <c r="X190" s="10"/>
      <c r="Y190" s="57">
        <f t="shared" si="202"/>
        <v>77.705322523792745</v>
      </c>
      <c r="Z190" s="57">
        <f t="shared" si="203"/>
        <v>0.28903771589707433</v>
      </c>
      <c r="AA190" s="57">
        <f t="shared" si="204"/>
        <v>12.083186464575256</v>
      </c>
      <c r="AB190" s="57">
        <f t="shared" si="205"/>
        <v>1.6179062389848433</v>
      </c>
      <c r="AC190" s="57">
        <f t="shared" si="206"/>
        <v>0</v>
      </c>
      <c r="AD190" s="57">
        <f t="shared" si="207"/>
        <v>0.30666196686640818</v>
      </c>
      <c r="AE190" s="57">
        <f t="shared" si="208"/>
        <v>1.8434966513923161</v>
      </c>
      <c r="AF190" s="57">
        <f t="shared" si="209"/>
        <v>4.3249911878745149</v>
      </c>
      <c r="AG190" s="57">
        <f t="shared" si="210"/>
        <v>1.829397250616849</v>
      </c>
      <c r="AH190" s="57">
        <f t="shared" si="211"/>
        <v>0</v>
      </c>
      <c r="AI190" s="57">
        <f t="shared" si="212"/>
        <v>100.00000000000001</v>
      </c>
      <c r="AJ190" s="9"/>
      <c r="AK190" s="3">
        <f t="shared" si="213"/>
        <v>77.705322523792745</v>
      </c>
      <c r="AL190" s="3">
        <f t="shared" si="214"/>
        <v>1.829397250616849</v>
      </c>
      <c r="AM190" s="3">
        <f t="shared" si="215"/>
        <v>6.1543884384913641</v>
      </c>
      <c r="AN190" s="3">
        <f t="shared" si="216"/>
        <v>0.84065934065934067</v>
      </c>
      <c r="AO190" s="3">
        <f t="shared" si="217"/>
        <v>0.97089135279923189</v>
      </c>
      <c r="AP190" s="3">
        <f t="shared" si="218"/>
        <v>1.3287331887479785</v>
      </c>
      <c r="AQ190" s="3">
        <f t="shared" si="219"/>
        <v>4.310891787099048</v>
      </c>
      <c r="AR190" s="9"/>
      <c r="AS190" s="3">
        <v>18.415770065727685</v>
      </c>
      <c r="AT190" s="3">
        <v>15.575214835729845</v>
      </c>
      <c r="AU190" s="3">
        <v>66.009015098542463</v>
      </c>
      <c r="AV190" s="11"/>
      <c r="AW190" s="3">
        <v>11.272619072922469</v>
      </c>
      <c r="AX190" s="3">
        <v>48.322093506083931</v>
      </c>
      <c r="AY190" s="3">
        <v>40.405287420993588</v>
      </c>
    </row>
    <row r="191" spans="1:51" x14ac:dyDescent="0.25">
      <c r="A191" s="68" t="s">
        <v>550</v>
      </c>
      <c r="B191" s="60" t="s">
        <v>432</v>
      </c>
      <c r="C191" s="9"/>
      <c r="D191" s="11" t="s">
        <v>140</v>
      </c>
      <c r="E191" s="3">
        <v>74.200003363096712</v>
      </c>
      <c r="F191" s="3">
        <v>0.29258941633456081</v>
      </c>
      <c r="G191" s="84">
        <v>11.380719366392571</v>
      </c>
      <c r="H191" s="3">
        <v>1.5066673392860144</v>
      </c>
      <c r="I191" s="3">
        <v>7.062503152903192E-2</v>
      </c>
      <c r="J191" s="3">
        <v>0.27577393263717226</v>
      </c>
      <c r="K191" s="3">
        <v>1.7723519817047535</v>
      </c>
      <c r="L191" s="3">
        <v>4.0088113134574312</v>
      </c>
      <c r="M191" s="3">
        <v>1.6378281121256453</v>
      </c>
      <c r="N191" s="10"/>
      <c r="O191" s="10"/>
      <c r="P191" s="3">
        <v>0.26568464241873913</v>
      </c>
      <c r="Q191" s="10"/>
      <c r="R191" s="10"/>
      <c r="S191" s="88">
        <v>4.1063690036900367</v>
      </c>
      <c r="T191" s="10"/>
      <c r="U191" s="47">
        <f t="shared" si="200"/>
        <v>95.411054498982637</v>
      </c>
      <c r="V191" s="47">
        <f t="shared" si="201"/>
        <v>99.517423502672671</v>
      </c>
      <c r="W191" s="10"/>
      <c r="X191" s="10"/>
      <c r="Y191" s="57">
        <f t="shared" si="202"/>
        <v>77.985931921812593</v>
      </c>
      <c r="Z191" s="57">
        <f t="shared" si="203"/>
        <v>0.30751829203633674</v>
      </c>
      <c r="AA191" s="57">
        <f t="shared" si="204"/>
        <v>11.961401152309922</v>
      </c>
      <c r="AB191" s="57">
        <f t="shared" si="205"/>
        <v>1.5835424693365385</v>
      </c>
      <c r="AC191" s="57">
        <f t="shared" si="206"/>
        <v>7.4228553250150237E-2</v>
      </c>
      <c r="AD191" s="57">
        <f t="shared" si="207"/>
        <v>0.2898448269767771</v>
      </c>
      <c r="AE191" s="57">
        <f t="shared" si="208"/>
        <v>1.8627832172775798</v>
      </c>
      <c r="AF191" s="57">
        <f t="shared" si="209"/>
        <v>4.2133540701990047</v>
      </c>
      <c r="AG191" s="57">
        <f t="shared" si="210"/>
        <v>1.7213954968011034</v>
      </c>
      <c r="AH191" s="57">
        <f t="shared" si="211"/>
        <v>0</v>
      </c>
      <c r="AI191" s="57">
        <f t="shared" si="212"/>
        <v>100</v>
      </c>
      <c r="AJ191" s="9"/>
      <c r="AK191" s="3">
        <f t="shared" si="213"/>
        <v>77.985931921812593</v>
      </c>
      <c r="AL191" s="3">
        <f t="shared" si="214"/>
        <v>1.7213954968011034</v>
      </c>
      <c r="AM191" s="3">
        <f t="shared" si="215"/>
        <v>5.9347495670001083</v>
      </c>
      <c r="AN191" s="3">
        <f t="shared" si="216"/>
        <v>0.84528301886792456</v>
      </c>
      <c r="AO191" s="3">
        <f t="shared" si="217"/>
        <v>0.98205225751819247</v>
      </c>
      <c r="AP191" s="3">
        <f t="shared" si="218"/>
        <v>1.3602940095375817</v>
      </c>
      <c r="AQ191" s="3">
        <f t="shared" si="219"/>
        <v>4.071966349722528</v>
      </c>
      <c r="AR191" s="9"/>
      <c r="AS191" s="3">
        <v>17.796264273152001</v>
      </c>
      <c r="AT191" s="3">
        <v>16.162938903699835</v>
      </c>
      <c r="AU191" s="3">
        <v>66.04079682314817</v>
      </c>
      <c r="AV191" s="11"/>
      <c r="AW191" s="3">
        <v>10.621175962664925</v>
      </c>
      <c r="AX191" s="3">
        <v>49.96432035234205</v>
      </c>
      <c r="AY191" s="3">
        <v>39.414503684993036</v>
      </c>
    </row>
    <row r="192" spans="1:51" x14ac:dyDescent="0.25">
      <c r="A192" s="68" t="s">
        <v>551</v>
      </c>
      <c r="B192" s="60" t="s">
        <v>432</v>
      </c>
      <c r="C192" s="9"/>
      <c r="D192" s="11" t="s">
        <v>140</v>
      </c>
      <c r="E192" s="3">
        <v>73.183814408796806</v>
      </c>
      <c r="F192" s="3">
        <v>0.25478561131784505</v>
      </c>
      <c r="G192" s="84">
        <v>11.032887458513526</v>
      </c>
      <c r="H192" s="3">
        <v>1.501894129873613</v>
      </c>
      <c r="I192" s="3">
        <v>7.3753729592007766E-2</v>
      </c>
      <c r="J192" s="3">
        <v>0.29166247611384893</v>
      </c>
      <c r="K192" s="3">
        <v>1.6091722820074423</v>
      </c>
      <c r="L192" s="3">
        <v>3.6910389218545707</v>
      </c>
      <c r="M192" s="3">
        <v>1.6359918200408998</v>
      </c>
      <c r="N192" s="10"/>
      <c r="O192" s="10"/>
      <c r="P192" s="3">
        <v>0.26819538033457374</v>
      </c>
      <c r="Q192" s="10"/>
      <c r="R192" s="10"/>
      <c r="S192" s="88">
        <v>5.6124296160877511</v>
      </c>
      <c r="T192" s="10"/>
      <c r="U192" s="47">
        <f t="shared" si="200"/>
        <v>93.543196218445146</v>
      </c>
      <c r="V192" s="47">
        <f t="shared" si="201"/>
        <v>99.155625834532898</v>
      </c>
      <c r="W192" s="10"/>
      <c r="X192" s="10"/>
      <c r="Y192" s="57">
        <f t="shared" si="202"/>
        <v>78.46026668583545</v>
      </c>
      <c r="Z192" s="57">
        <f t="shared" si="203"/>
        <v>0.27315530316644504</v>
      </c>
      <c r="AA192" s="57">
        <f t="shared" si="204"/>
        <v>11.828343456852242</v>
      </c>
      <c r="AB192" s="57">
        <f t="shared" si="205"/>
        <v>1.6101786291916758</v>
      </c>
      <c r="AC192" s="57">
        <f t="shared" si="206"/>
        <v>7.9071271969234067E-2</v>
      </c>
      <c r="AD192" s="57">
        <f t="shared" si="207"/>
        <v>0.31269093915106205</v>
      </c>
      <c r="AE192" s="57">
        <f t="shared" si="208"/>
        <v>1.7251913884196526</v>
      </c>
      <c r="AF192" s="57">
        <f t="shared" si="209"/>
        <v>3.9571577471875781</v>
      </c>
      <c r="AG192" s="57">
        <f t="shared" si="210"/>
        <v>1.753944578226647</v>
      </c>
      <c r="AH192" s="57">
        <f t="shared" si="211"/>
        <v>0</v>
      </c>
      <c r="AI192" s="57">
        <f t="shared" si="212"/>
        <v>100</v>
      </c>
      <c r="AJ192" s="9"/>
      <c r="AK192" s="3">
        <f t="shared" si="213"/>
        <v>78.46026668583545</v>
      </c>
      <c r="AL192" s="3">
        <f t="shared" si="214"/>
        <v>1.753944578226647</v>
      </c>
      <c r="AM192" s="3">
        <f t="shared" si="215"/>
        <v>5.7111023254142248</v>
      </c>
      <c r="AN192" s="3">
        <f t="shared" si="216"/>
        <v>0.83738317757009351</v>
      </c>
      <c r="AO192" s="3">
        <f t="shared" si="217"/>
        <v>1.024658778598877</v>
      </c>
      <c r="AP192" s="3">
        <f t="shared" si="218"/>
        <v>1.4069485260329668</v>
      </c>
      <c r="AQ192" s="3">
        <f t="shared" si="219"/>
        <v>3.9859109369945722</v>
      </c>
      <c r="AR192" s="9"/>
      <c r="AS192" s="3">
        <v>19.061642171201253</v>
      </c>
      <c r="AT192" s="3">
        <v>15.735898982080657</v>
      </c>
      <c r="AU192" s="3">
        <v>65.202458846718088</v>
      </c>
      <c r="AV192" s="11"/>
      <c r="AW192" s="3">
        <v>10.792205600194032</v>
      </c>
      <c r="AX192" s="3">
        <v>52.291859498084619</v>
      </c>
      <c r="AY192" s="3">
        <v>36.91593490172135</v>
      </c>
    </row>
    <row r="193" spans="1:51" x14ac:dyDescent="0.25">
      <c r="A193" s="68" t="s">
        <v>552</v>
      </c>
      <c r="B193" s="60" t="s">
        <v>432</v>
      </c>
      <c r="C193" s="9"/>
      <c r="D193" s="11" t="s">
        <v>140</v>
      </c>
      <c r="E193" s="3">
        <v>76.800701068455268</v>
      </c>
      <c r="F193" s="3">
        <v>0.26290067073376244</v>
      </c>
      <c r="G193" s="84">
        <v>11.335063534328759</v>
      </c>
      <c r="H193" s="3">
        <v>1.5032525531699752</v>
      </c>
      <c r="I193" s="3">
        <v>3.3705214196636211E-2</v>
      </c>
      <c r="J193" s="3">
        <v>0.28312379925174419</v>
      </c>
      <c r="K193" s="3">
        <v>1.5774040244025747</v>
      </c>
      <c r="L193" s="3">
        <v>3.9333984967474458</v>
      </c>
      <c r="M193" s="3">
        <v>1.725706966867774</v>
      </c>
      <c r="N193" s="10"/>
      <c r="O193" s="10"/>
      <c r="P193" s="3">
        <v>0.22582493511746263</v>
      </c>
      <c r="Q193" s="10"/>
      <c r="R193" s="10"/>
      <c r="S193" s="88">
        <v>3.2179621621621624</v>
      </c>
      <c r="T193" s="10"/>
      <c r="U193" s="47">
        <f t="shared" si="200"/>
        <v>97.681081263271366</v>
      </c>
      <c r="V193" s="47">
        <f t="shared" si="201"/>
        <v>100.89904342543353</v>
      </c>
      <c r="W193" s="10"/>
      <c r="X193" s="10"/>
      <c r="Y193" s="57">
        <f t="shared" si="202"/>
        <v>78.806114684927721</v>
      </c>
      <c r="Z193" s="57">
        <f t="shared" si="203"/>
        <v>0.26976551151691225</v>
      </c>
      <c r="AA193" s="57">
        <f t="shared" si="204"/>
        <v>11.63104378501764</v>
      </c>
      <c r="AB193" s="57">
        <f t="shared" si="205"/>
        <v>1.5425053607249088</v>
      </c>
      <c r="AC193" s="57">
        <f t="shared" si="206"/>
        <v>3.4585321989347731E-2</v>
      </c>
      <c r="AD193" s="57">
        <f t="shared" si="207"/>
        <v>0.29051670471052093</v>
      </c>
      <c r="AE193" s="57">
        <f t="shared" si="208"/>
        <v>1.6185930691014736</v>
      </c>
      <c r="AF193" s="57">
        <f t="shared" si="209"/>
        <v>4.0361070761568802</v>
      </c>
      <c r="AG193" s="57">
        <f t="shared" si="210"/>
        <v>1.7707684858546038</v>
      </c>
      <c r="AH193" s="57">
        <f t="shared" si="211"/>
        <v>0</v>
      </c>
      <c r="AI193" s="57">
        <f t="shared" si="212"/>
        <v>100.00000000000001</v>
      </c>
      <c r="AJ193" s="9"/>
      <c r="AK193" s="3">
        <f t="shared" si="213"/>
        <v>78.806114684927721</v>
      </c>
      <c r="AL193" s="3">
        <f t="shared" si="214"/>
        <v>1.7707684858546038</v>
      </c>
      <c r="AM193" s="3">
        <f t="shared" si="215"/>
        <v>5.8068755620114842</v>
      </c>
      <c r="AN193" s="3">
        <f t="shared" si="216"/>
        <v>0.84150943396226419</v>
      </c>
      <c r="AO193" s="3">
        <f t="shared" si="217"/>
        <v>1.0115757740392826</v>
      </c>
      <c r="AP193" s="3">
        <f t="shared" si="218"/>
        <v>1.359536361187343</v>
      </c>
      <c r="AQ193" s="3">
        <f t="shared" si="219"/>
        <v>4.1882824929100106</v>
      </c>
      <c r="AR193" s="9"/>
      <c r="AS193" s="3">
        <v>19.146569380550641</v>
      </c>
      <c r="AT193" s="3">
        <v>14.688474473165176</v>
      </c>
      <c r="AU193" s="3">
        <v>66.164956146284169</v>
      </c>
      <c r="AV193" s="11"/>
      <c r="AW193" s="3">
        <v>10.782266673208529</v>
      </c>
      <c r="AX193" s="3">
        <v>51.95736634349921</v>
      </c>
      <c r="AY193" s="3">
        <v>37.260366983292251</v>
      </c>
    </row>
    <row r="194" spans="1:51" x14ac:dyDescent="0.25">
      <c r="A194" s="68" t="s">
        <v>553</v>
      </c>
      <c r="B194" s="60" t="s">
        <v>432</v>
      </c>
      <c r="C194" s="9"/>
      <c r="D194" s="11" t="s">
        <v>140</v>
      </c>
      <c r="E194" s="3">
        <v>75.580767152890331</v>
      </c>
      <c r="F194" s="3">
        <v>0.30051323608860075</v>
      </c>
      <c r="G194" s="84">
        <v>11.054835224203133</v>
      </c>
      <c r="H194" s="3">
        <v>1.4451647757968662</v>
      </c>
      <c r="I194" s="3">
        <v>7.4284170718530509E-2</v>
      </c>
      <c r="J194" s="3">
        <v>0.26337115072933548</v>
      </c>
      <c r="K194" s="3">
        <v>1.5262020529443543</v>
      </c>
      <c r="L194" s="3">
        <v>3.7682333873581846</v>
      </c>
      <c r="M194" s="3">
        <v>1.6781469475958939</v>
      </c>
      <c r="N194" s="10"/>
      <c r="O194" s="10"/>
      <c r="P194" s="3">
        <v>0.23298217179902755</v>
      </c>
      <c r="Q194" s="10"/>
      <c r="R194" s="10"/>
      <c r="S194" s="88">
        <v>4.5848168674698799</v>
      </c>
      <c r="T194" s="10"/>
      <c r="U194" s="47">
        <f t="shared" si="200"/>
        <v>95.924500270124256</v>
      </c>
      <c r="V194" s="47">
        <f t="shared" si="201"/>
        <v>100.50931713759414</v>
      </c>
      <c r="W194" s="10"/>
      <c r="X194" s="10"/>
      <c r="Y194" s="57">
        <f t="shared" si="202"/>
        <v>78.983768525052923</v>
      </c>
      <c r="Z194" s="57">
        <f t="shared" si="203"/>
        <v>0.31404375441072691</v>
      </c>
      <c r="AA194" s="57">
        <f t="shared" si="204"/>
        <v>11.552575864502471</v>
      </c>
      <c r="AB194" s="57">
        <f t="shared" si="205"/>
        <v>1.5102328863796748</v>
      </c>
      <c r="AC194" s="57">
        <f t="shared" si="206"/>
        <v>7.7628793225123491E-2</v>
      </c>
      <c r="AD194" s="57">
        <f t="shared" si="207"/>
        <v>0.27522935779816515</v>
      </c>
      <c r="AE194" s="57">
        <f t="shared" si="208"/>
        <v>1.5949188426252645</v>
      </c>
      <c r="AF194" s="57">
        <f t="shared" si="209"/>
        <v>3.9378969654199012</v>
      </c>
      <c r="AG194" s="57">
        <f t="shared" si="210"/>
        <v>1.7537050105857444</v>
      </c>
      <c r="AH194" s="57">
        <f t="shared" si="211"/>
        <v>0</v>
      </c>
      <c r="AI194" s="57">
        <f t="shared" si="212"/>
        <v>99.999999999999986</v>
      </c>
      <c r="AJ194" s="9"/>
      <c r="AK194" s="3">
        <f t="shared" si="213"/>
        <v>78.983768525052923</v>
      </c>
      <c r="AL194" s="3">
        <f t="shared" si="214"/>
        <v>1.7537050105857444</v>
      </c>
      <c r="AM194" s="3">
        <f t="shared" si="215"/>
        <v>5.6916019760056455</v>
      </c>
      <c r="AN194" s="3">
        <f t="shared" si="216"/>
        <v>0.84584980237154139</v>
      </c>
      <c r="AO194" s="3">
        <f t="shared" si="217"/>
        <v>1.0246277576222944</v>
      </c>
      <c r="AP194" s="3">
        <f t="shared" si="218"/>
        <v>1.3793871192387956</v>
      </c>
      <c r="AQ194" s="3">
        <f t="shared" si="219"/>
        <v>4.096683133380381</v>
      </c>
      <c r="AR194" s="9"/>
      <c r="AS194" s="3">
        <v>19.350891342436793</v>
      </c>
      <c r="AT194" s="3">
        <v>14.770420224156631</v>
      </c>
      <c r="AU194" s="3">
        <v>65.878688433406566</v>
      </c>
      <c r="AV194" s="11"/>
      <c r="AW194" s="3">
        <v>10.67032834065353</v>
      </c>
      <c r="AX194" s="3">
        <v>53.003322459375077</v>
      </c>
      <c r="AY194" s="3">
        <v>36.326349199971382</v>
      </c>
    </row>
    <row r="195" spans="1:51" x14ac:dyDescent="0.25">
      <c r="A195" s="68" t="s">
        <v>554</v>
      </c>
      <c r="B195" s="60" t="s">
        <v>432</v>
      </c>
      <c r="C195" s="9"/>
      <c r="D195" s="11" t="s">
        <v>140</v>
      </c>
      <c r="E195" s="3">
        <v>75.131685575364671</v>
      </c>
      <c r="F195" s="3">
        <v>0.28363047001620745</v>
      </c>
      <c r="G195" s="84">
        <v>11.21353322528363</v>
      </c>
      <c r="H195" s="3">
        <v>1.4181523500810371</v>
      </c>
      <c r="I195" s="3">
        <v>0</v>
      </c>
      <c r="J195" s="3">
        <v>0.23298217179902755</v>
      </c>
      <c r="K195" s="3">
        <v>1.5903565640194488</v>
      </c>
      <c r="L195" s="3">
        <v>3.5048622366288491</v>
      </c>
      <c r="M195" s="3">
        <v>1.6815235008103726</v>
      </c>
      <c r="N195" s="10"/>
      <c r="O195" s="10"/>
      <c r="P195" s="3">
        <v>0.22285251215559157</v>
      </c>
      <c r="Q195" s="10"/>
      <c r="R195" s="10"/>
      <c r="S195" s="88">
        <v>3.708609375</v>
      </c>
      <c r="T195" s="10"/>
      <c r="U195" s="47">
        <f t="shared" si="200"/>
        <v>95.279578606158822</v>
      </c>
      <c r="V195" s="47">
        <f t="shared" si="201"/>
        <v>98.988187981158816</v>
      </c>
      <c r="W195" s="10"/>
      <c r="X195" s="10"/>
      <c r="Y195" s="57">
        <f t="shared" si="202"/>
        <v>79.038789428815008</v>
      </c>
      <c r="Z195" s="57">
        <f t="shared" si="203"/>
        <v>0.29838022165387895</v>
      </c>
      <c r="AA195" s="57">
        <f t="shared" si="204"/>
        <v>11.796675191815856</v>
      </c>
      <c r="AB195" s="57">
        <f t="shared" si="205"/>
        <v>1.4919011082693947</v>
      </c>
      <c r="AC195" s="57">
        <f t="shared" si="206"/>
        <v>0</v>
      </c>
      <c r="AD195" s="57">
        <f t="shared" si="207"/>
        <v>0.24509803921568629</v>
      </c>
      <c r="AE195" s="57">
        <f t="shared" si="208"/>
        <v>1.6730605285592497</v>
      </c>
      <c r="AF195" s="57">
        <f t="shared" si="209"/>
        <v>3.6871270247229329</v>
      </c>
      <c r="AG195" s="57">
        <f t="shared" si="210"/>
        <v>1.7689684569479966</v>
      </c>
      <c r="AH195" s="57">
        <f t="shared" si="211"/>
        <v>0</v>
      </c>
      <c r="AI195" s="57">
        <f t="shared" si="212"/>
        <v>99.999999999999986</v>
      </c>
      <c r="AJ195" s="9"/>
      <c r="AK195" s="3">
        <f t="shared" si="213"/>
        <v>79.038789428815008</v>
      </c>
      <c r="AL195" s="3">
        <f t="shared" si="214"/>
        <v>1.7689684569479966</v>
      </c>
      <c r="AM195" s="3">
        <f t="shared" si="215"/>
        <v>5.4560954816709293</v>
      </c>
      <c r="AN195" s="3">
        <f t="shared" si="216"/>
        <v>0.85889570552147243</v>
      </c>
      <c r="AO195" s="3">
        <f t="shared" si="217"/>
        <v>1.0703786329048697</v>
      </c>
      <c r="AP195" s="3">
        <f t="shared" si="218"/>
        <v>1.4784263841821512</v>
      </c>
      <c r="AQ195" s="3">
        <f t="shared" si="219"/>
        <v>3.7830349531116796</v>
      </c>
      <c r="AR195" s="9"/>
      <c r="AS195" s="3">
        <v>20.186088931260013</v>
      </c>
      <c r="AT195" s="3">
        <v>16.023359533537825</v>
      </c>
      <c r="AU195" s="3">
        <v>63.790551535202169</v>
      </c>
      <c r="AV195" s="11"/>
      <c r="AW195" s="3">
        <v>10.82303231684287</v>
      </c>
      <c r="AX195" s="3">
        <v>54.974839518272013</v>
      </c>
      <c r="AY195" s="3">
        <v>34.202128164885103</v>
      </c>
    </row>
    <row r="196" spans="1:51" x14ac:dyDescent="0.25">
      <c r="A196" s="68" t="s">
        <v>555</v>
      </c>
      <c r="B196" s="60" t="s">
        <v>432</v>
      </c>
      <c r="C196" s="9"/>
      <c r="D196" s="11" t="s">
        <v>140</v>
      </c>
      <c r="E196" s="3">
        <v>73.906547133930999</v>
      </c>
      <c r="F196" s="3">
        <v>0.22751969573485473</v>
      </c>
      <c r="G196" s="84">
        <v>11.141673458299374</v>
      </c>
      <c r="H196" s="3">
        <v>1.4058679706601467</v>
      </c>
      <c r="I196" s="3">
        <v>6.1124694376528121E-2</v>
      </c>
      <c r="J196" s="3">
        <v>0.2648736756316219</v>
      </c>
      <c r="K196" s="3">
        <v>1.58584623743548</v>
      </c>
      <c r="L196" s="3">
        <v>3.8542515620755231</v>
      </c>
      <c r="M196" s="3">
        <v>1.6401792991035047</v>
      </c>
      <c r="N196" s="10"/>
      <c r="O196" s="10"/>
      <c r="P196" s="3">
        <v>0.22412387938060316</v>
      </c>
      <c r="Q196" s="10"/>
      <c r="R196" s="10"/>
      <c r="S196" s="88">
        <v>5.5158131868131868</v>
      </c>
      <c r="T196" s="10"/>
      <c r="U196" s="47">
        <f t="shared" si="200"/>
        <v>94.312007606628626</v>
      </c>
      <c r="V196" s="47">
        <f t="shared" si="201"/>
        <v>99.827820793441816</v>
      </c>
      <c r="W196" s="10"/>
      <c r="X196" s="10"/>
      <c r="Y196" s="57">
        <f t="shared" si="202"/>
        <v>78.550546793229159</v>
      </c>
      <c r="Z196" s="57">
        <f t="shared" si="203"/>
        <v>0.24181614754394204</v>
      </c>
      <c r="AA196" s="57">
        <f t="shared" si="204"/>
        <v>11.841772837189158</v>
      </c>
      <c r="AB196" s="57">
        <f t="shared" si="205"/>
        <v>1.4942072400476414</v>
      </c>
      <c r="AC196" s="57">
        <f t="shared" si="206"/>
        <v>6.4965532175984414E-2</v>
      </c>
      <c r="AD196" s="57">
        <f t="shared" si="207"/>
        <v>0.28151730609593251</v>
      </c>
      <c r="AE196" s="57">
        <f t="shared" si="208"/>
        <v>1.6854946403435962</v>
      </c>
      <c r="AF196" s="57">
        <f t="shared" si="209"/>
        <v>4.096437723319017</v>
      </c>
      <c r="AG196" s="57">
        <f t="shared" si="210"/>
        <v>1.7432417800555817</v>
      </c>
      <c r="AH196" s="57">
        <f t="shared" si="211"/>
        <v>0</v>
      </c>
      <c r="AI196" s="57">
        <f t="shared" si="212"/>
        <v>100.00000000000001</v>
      </c>
      <c r="AJ196" s="9"/>
      <c r="AK196" s="3">
        <f t="shared" si="213"/>
        <v>78.550546793229159</v>
      </c>
      <c r="AL196" s="3">
        <f t="shared" si="214"/>
        <v>1.7432417800555817</v>
      </c>
      <c r="AM196" s="3">
        <f t="shared" si="215"/>
        <v>5.8396795033745992</v>
      </c>
      <c r="AN196" s="3">
        <f t="shared" si="216"/>
        <v>0.84146341463414631</v>
      </c>
      <c r="AO196" s="3">
        <f t="shared" si="217"/>
        <v>1.0130682812387923</v>
      </c>
      <c r="AP196" s="3">
        <f t="shared" si="218"/>
        <v>1.3730242705635745</v>
      </c>
      <c r="AQ196" s="3">
        <f t="shared" si="219"/>
        <v>4.154184863031003</v>
      </c>
      <c r="AR196" s="9"/>
      <c r="AS196" s="3">
        <v>18.607318273136261</v>
      </c>
      <c r="AT196" s="3">
        <v>15.099527831154537</v>
      </c>
      <c r="AU196" s="3">
        <v>66.293153895709196</v>
      </c>
      <c r="AV196" s="11"/>
      <c r="AW196" s="3">
        <v>10.654062804091163</v>
      </c>
      <c r="AX196" s="3">
        <v>51.388214609637345</v>
      </c>
      <c r="AY196" s="3">
        <v>37.957722586271494</v>
      </c>
    </row>
    <row r="197" spans="1:51" x14ac:dyDescent="0.25">
      <c r="A197" s="68" t="s">
        <v>556</v>
      </c>
      <c r="B197" s="60" t="s">
        <v>432</v>
      </c>
      <c r="C197" s="9"/>
      <c r="D197" s="11" t="s">
        <v>140</v>
      </c>
      <c r="E197" s="3">
        <v>73.994838359141553</v>
      </c>
      <c r="F197" s="3">
        <v>0.22751969573485473</v>
      </c>
      <c r="G197" s="84">
        <v>11.352214072262974</v>
      </c>
      <c r="H197" s="3">
        <v>1.45680521597392</v>
      </c>
      <c r="I197" s="3">
        <v>6.7916327085031258E-2</v>
      </c>
      <c r="J197" s="3">
        <v>0.27166530834012503</v>
      </c>
      <c r="K197" s="3">
        <v>1.6707416462917688</v>
      </c>
      <c r="L197" s="3">
        <v>3.5384406411301286</v>
      </c>
      <c r="M197" s="3">
        <v>1.6469709318120078</v>
      </c>
      <c r="N197" s="10"/>
      <c r="O197" s="10"/>
      <c r="P197" s="3">
        <v>0.23091551208910624</v>
      </c>
      <c r="Q197" s="10"/>
      <c r="R197" s="10"/>
      <c r="S197" s="88">
        <v>4.8581271676300579</v>
      </c>
      <c r="T197" s="10"/>
      <c r="U197" s="47">
        <f t="shared" si="200"/>
        <v>94.458027709861469</v>
      </c>
      <c r="V197" s="47">
        <f t="shared" si="201"/>
        <v>99.316154877491527</v>
      </c>
      <c r="W197" s="10"/>
      <c r="X197" s="10"/>
      <c r="Y197" s="57">
        <f t="shared" si="202"/>
        <v>78.528182211330531</v>
      </c>
      <c r="Z197" s="57">
        <f t="shared" si="203"/>
        <v>0.24145884388064004</v>
      </c>
      <c r="AA197" s="57">
        <f t="shared" si="204"/>
        <v>12.047715150641487</v>
      </c>
      <c r="AB197" s="57">
        <f t="shared" si="205"/>
        <v>1.5460573735043961</v>
      </c>
      <c r="AC197" s="57">
        <f t="shared" si="206"/>
        <v>7.2077266830041814E-2</v>
      </c>
      <c r="AD197" s="57">
        <f t="shared" si="207"/>
        <v>0.28830906732016726</v>
      </c>
      <c r="AE197" s="57">
        <f t="shared" si="208"/>
        <v>1.7731007640190284</v>
      </c>
      <c r="AF197" s="57">
        <f t="shared" si="209"/>
        <v>3.755225601845178</v>
      </c>
      <c r="AG197" s="57">
        <f t="shared" si="210"/>
        <v>1.7478737206285135</v>
      </c>
      <c r="AH197" s="57">
        <f t="shared" si="211"/>
        <v>0</v>
      </c>
      <c r="AI197" s="57">
        <f t="shared" si="212"/>
        <v>100</v>
      </c>
      <c r="AJ197" s="9"/>
      <c r="AK197" s="3">
        <f t="shared" si="213"/>
        <v>78.528182211330531</v>
      </c>
      <c r="AL197" s="3">
        <f t="shared" si="214"/>
        <v>1.7478737206285135</v>
      </c>
      <c r="AM197" s="3">
        <f t="shared" si="215"/>
        <v>5.503099322473691</v>
      </c>
      <c r="AN197" s="3">
        <f t="shared" si="216"/>
        <v>0.84282907662082518</v>
      </c>
      <c r="AO197" s="3">
        <f t="shared" si="217"/>
        <v>1.0669163423134458</v>
      </c>
      <c r="AP197" s="3">
        <f t="shared" si="218"/>
        <v>1.4932002927928567</v>
      </c>
      <c r="AQ197" s="3">
        <f t="shared" si="219"/>
        <v>3.7299985584546627</v>
      </c>
      <c r="AR197" s="9"/>
      <c r="AS197" s="3">
        <v>19.574328791811315</v>
      </c>
      <c r="AT197" s="3">
        <v>16.665566236444949</v>
      </c>
      <c r="AU197" s="3">
        <v>63.760104971743736</v>
      </c>
      <c r="AV197" s="11"/>
      <c r="AW197" s="3">
        <v>10.801863509704667</v>
      </c>
      <c r="AX197" s="3">
        <v>54.012871207669711</v>
      </c>
      <c r="AY197" s="3">
        <v>35.185265282625622</v>
      </c>
    </row>
    <row r="198" spans="1:51" x14ac:dyDescent="0.25">
      <c r="A198" s="68" t="s">
        <v>557</v>
      </c>
      <c r="B198" s="60" t="s">
        <v>432</v>
      </c>
      <c r="C198" s="9"/>
      <c r="D198" s="41" t="s">
        <v>175</v>
      </c>
      <c r="E198" s="3">
        <v>76.315879710592199</v>
      </c>
      <c r="F198" s="3">
        <v>0.2743202002537462</v>
      </c>
      <c r="G198" s="84">
        <v>11.68946953331276</v>
      </c>
      <c r="H198" s="3">
        <v>1.5019030963892606</v>
      </c>
      <c r="I198" s="3">
        <v>6.5151047560264727E-2</v>
      </c>
      <c r="J198" s="3">
        <v>0.277749202756918</v>
      </c>
      <c r="K198" s="3">
        <v>1.6287761890066184</v>
      </c>
      <c r="L198" s="3">
        <v>4.2622501114425821</v>
      </c>
      <c r="M198" s="3">
        <v>1.7899393066556939</v>
      </c>
      <c r="N198" s="10"/>
      <c r="O198" s="10"/>
      <c r="P198" s="3">
        <v>0.24688818022837156</v>
      </c>
      <c r="Q198" s="10"/>
      <c r="R198" s="10"/>
      <c r="S198" s="88">
        <v>2.6082796314007122</v>
      </c>
      <c r="T198" s="10"/>
      <c r="U198" s="47">
        <f t="shared" ref="U198" si="220">SUM(E198:Q198)</f>
        <v>98.052326578198404</v>
      </c>
      <c r="V198" s="47">
        <f t="shared" si="201"/>
        <v>100.66060620959911</v>
      </c>
      <c r="W198" s="10"/>
      <c r="X198" s="10"/>
      <c r="Y198" s="57">
        <f t="shared" ref="Y198" si="221">100*E198/(SUM($E198:$G198)+$H198+SUM($I198:$N198))</f>
        <v>78.028257897135646</v>
      </c>
      <c r="Z198" s="57">
        <f t="shared" ref="Z198" si="222">100*F198/(SUM($E198:$G198)+$H198+SUM($I198:$N198))</f>
        <v>0.2804754058128528</v>
      </c>
      <c r="AA198" s="57">
        <f t="shared" ref="AA198" si="223">100*G198/(SUM($E198:$G198)+$H198+SUM($I198:$N198))</f>
        <v>11.951758230200189</v>
      </c>
      <c r="AB198" s="57">
        <f t="shared" ref="AB198" si="224">100*H198/(SUM($E198:$G198)+$H198+SUM($I198:$N198))</f>
        <v>1.5356028468253693</v>
      </c>
      <c r="AC198" s="57">
        <f t="shared" ref="AC198" si="225">100*I198/(SUM($E198:$G198)+$H198+SUM($I198:$N198))</f>
        <v>6.6612908880552546E-2</v>
      </c>
      <c r="AD198" s="57">
        <f t="shared" ref="AD198" si="226">100*J198/(SUM($E198:$G198)+$H198+SUM($I198:$N198))</f>
        <v>0.28398134838551342</v>
      </c>
      <c r="AE198" s="57">
        <f t="shared" ref="AE198" si="227">100*K198/(SUM($E198:$G198)+$H198+SUM($I198:$N198))</f>
        <v>1.6653227220138138</v>
      </c>
      <c r="AF198" s="57">
        <f t="shared" ref="AF198" si="228">100*L198/(SUM($E198:$G198)+$H198+SUM($I198:$N198))</f>
        <v>4.3578866178172007</v>
      </c>
      <c r="AG198" s="57">
        <f t="shared" ref="AG198" si="229">100*M198/(SUM($E198:$G198)+$H198+SUM($I198:$N198))</f>
        <v>1.8301020229288645</v>
      </c>
      <c r="AH198" s="57">
        <f t="shared" ref="AH198" si="230">100*N198/(SUM($E198:$G198)+$H198+SUM($I198:$N198))</f>
        <v>0</v>
      </c>
      <c r="AI198" s="57">
        <f t="shared" ref="AI198" si="231">SUM(Y198:AH198)</f>
        <v>100</v>
      </c>
      <c r="AJ198" s="9"/>
      <c r="AK198" s="3">
        <f t="shared" si="213"/>
        <v>78.028257897135646</v>
      </c>
      <c r="AL198" s="3">
        <f t="shared" si="214"/>
        <v>1.8301020229288645</v>
      </c>
      <c r="AM198" s="3">
        <f t="shared" si="215"/>
        <v>6.1879886407460649</v>
      </c>
      <c r="AN198" s="3">
        <f t="shared" si="216"/>
        <v>0.84393063583815031</v>
      </c>
      <c r="AO198" s="3">
        <f t="shared" si="217"/>
        <v>0.9815523052070565</v>
      </c>
      <c r="AP198" s="3">
        <f t="shared" si="218"/>
        <v>1.3063982678365054</v>
      </c>
      <c r="AQ198" s="3">
        <f t="shared" si="219"/>
        <v>4.5226659187322511</v>
      </c>
      <c r="AR198" s="9"/>
      <c r="AS198" s="3">
        <v>18.608238499680581</v>
      </c>
      <c r="AT198" s="3">
        <v>14.211443777550937</v>
      </c>
      <c r="AU198" s="3">
        <v>67.180317722768478</v>
      </c>
      <c r="AV198" s="11"/>
      <c r="AW198" s="3">
        <v>11.167910745177451</v>
      </c>
      <c r="AX198" s="3">
        <v>48.513184691479815</v>
      </c>
      <c r="AY198" s="3">
        <v>40.318904563342734</v>
      </c>
    </row>
    <row r="200" spans="1:51" x14ac:dyDescent="0.25">
      <c r="A200" s="51" t="s">
        <v>266</v>
      </c>
    </row>
  </sheetData>
  <autoFilter ref="S3:S198"/>
  <conditionalFormatting sqref="AG47:AG183">
    <cfRule type="cellIs" dxfId="1" priority="3" operator="lessThan">
      <formula>1.4</formula>
    </cfRule>
  </conditionalFormatting>
  <conditionalFormatting sqref="G47:G183">
    <cfRule type="cellIs" dxfId="0" priority="2" operator="greaterThan">
      <formula>13.5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Table S1</vt:lpstr>
      <vt:lpstr>Table S2</vt:lpstr>
      <vt:lpstr>Table S3</vt:lpstr>
      <vt:lpstr>Table S4</vt:lpstr>
    </vt:vector>
  </TitlesOfParts>
  <Company>IGM SB 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 Сергей Захарович</dc:creator>
  <cp:lastModifiedBy>Смирнов Сергей Захарович</cp:lastModifiedBy>
  <dcterms:created xsi:type="dcterms:W3CDTF">2024-05-06T10:51:18Z</dcterms:created>
  <dcterms:modified xsi:type="dcterms:W3CDTF">2025-01-20T10:19:11Z</dcterms:modified>
</cp:coreProperties>
</file>